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MRR\Webpage\2021_WebpagePDFs\"/>
    </mc:Choice>
  </mc:AlternateContent>
  <xr:revisionPtr revIDLastSave="0" documentId="8_{821FA7D3-0E5D-4E69-A4BA-5E9821D7731F}" xr6:coauthVersionLast="46" xr6:coauthVersionMax="46" xr10:uidLastSave="{00000000-0000-0000-0000-000000000000}"/>
  <bookViews>
    <workbookView xWindow="-108" yWindow="-108" windowWidth="23256" windowHeight="12576" xr2:uid="{8FBCC077-8C88-40CA-AB37-1FCE9B45BD7B}"/>
  </bookViews>
  <sheets>
    <sheet name="Sheet1" sheetId="1" r:id="rId1"/>
  </sheets>
  <definedNames>
    <definedName name="_xlnm.Print_Area" localSheetId="0">Sheet1!$B$1:$O$72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10" i="1" l="1"/>
  <c r="AX10" i="1"/>
  <c r="AY10" i="1"/>
  <c r="AZ10" i="1"/>
  <c r="BA10" i="1"/>
  <c r="AW11" i="1"/>
  <c r="AX11" i="1"/>
  <c r="AY11" i="1"/>
  <c r="AZ11" i="1"/>
  <c r="BA11" i="1"/>
  <c r="AW12" i="1"/>
  <c r="AX12" i="1"/>
  <c r="AY12" i="1"/>
  <c r="AZ12" i="1"/>
  <c r="BA12" i="1"/>
  <c r="AW13" i="1"/>
  <c r="AX13" i="1"/>
  <c r="AY13" i="1"/>
  <c r="AZ13" i="1"/>
  <c r="BA13" i="1"/>
  <c r="AW14" i="1"/>
  <c r="AX14" i="1"/>
  <c r="AY14" i="1"/>
  <c r="AZ14" i="1"/>
  <c r="BA14" i="1"/>
  <c r="AW15" i="1"/>
  <c r="AX15" i="1"/>
  <c r="AY15" i="1"/>
  <c r="AZ15" i="1"/>
  <c r="BA15" i="1"/>
  <c r="AW16" i="1"/>
  <c r="AX16" i="1"/>
  <c r="AY16" i="1"/>
  <c r="AZ16" i="1"/>
  <c r="BA16" i="1"/>
  <c r="AW17" i="1"/>
  <c r="AX17" i="1"/>
  <c r="AY17" i="1"/>
  <c r="AZ17" i="1"/>
  <c r="BA17" i="1"/>
  <c r="AW18" i="1"/>
  <c r="AX18" i="1"/>
  <c r="AY18" i="1"/>
  <c r="AZ18" i="1"/>
  <c r="BA18" i="1"/>
  <c r="AW20" i="1"/>
  <c r="AX20" i="1"/>
  <c r="AY20" i="1"/>
  <c r="AZ20" i="1"/>
  <c r="BA20" i="1"/>
  <c r="AW21" i="1"/>
  <c r="AX21" i="1"/>
  <c r="AY21" i="1"/>
  <c r="AZ21" i="1"/>
  <c r="BA21" i="1"/>
  <c r="AW22" i="1"/>
  <c r="AX22" i="1"/>
  <c r="AY22" i="1"/>
  <c r="AZ22" i="1"/>
  <c r="BA22" i="1"/>
  <c r="AW23" i="1"/>
  <c r="AX23" i="1"/>
  <c r="AY23" i="1"/>
  <c r="AZ23" i="1"/>
  <c r="BA23" i="1"/>
  <c r="BA9" i="1"/>
  <c r="AZ9" i="1"/>
  <c r="AY9" i="1"/>
  <c r="AX9" i="1"/>
  <c r="AW9" i="1"/>
  <c r="AR10" i="1"/>
  <c r="AS10" i="1"/>
  <c r="AT10" i="1"/>
  <c r="AU10" i="1"/>
  <c r="AV10" i="1"/>
  <c r="AR11" i="1"/>
  <c r="AS11" i="1"/>
  <c r="AT11" i="1"/>
  <c r="AU11" i="1"/>
  <c r="AV11" i="1"/>
  <c r="AR12" i="1"/>
  <c r="AS12" i="1"/>
  <c r="AT12" i="1"/>
  <c r="AU12" i="1"/>
  <c r="AV12" i="1"/>
  <c r="AR13" i="1"/>
  <c r="AS13" i="1"/>
  <c r="AT13" i="1"/>
  <c r="AU13" i="1"/>
  <c r="AV13" i="1"/>
  <c r="AR14" i="1"/>
  <c r="AS14" i="1"/>
  <c r="AT14" i="1"/>
  <c r="AU14" i="1"/>
  <c r="AV14" i="1"/>
  <c r="AR15" i="1"/>
  <c r="AS15" i="1"/>
  <c r="AT15" i="1"/>
  <c r="AU15" i="1"/>
  <c r="AV15" i="1"/>
  <c r="AR16" i="1"/>
  <c r="AS16" i="1"/>
  <c r="AT16" i="1"/>
  <c r="AU16" i="1"/>
  <c r="AV16" i="1"/>
  <c r="AR17" i="1"/>
  <c r="AS17" i="1"/>
  <c r="AT17" i="1"/>
  <c r="AU17" i="1"/>
  <c r="AV17" i="1"/>
  <c r="AR18" i="1"/>
  <c r="AS18" i="1"/>
  <c r="AT18" i="1"/>
  <c r="AU18" i="1"/>
  <c r="AV18" i="1"/>
  <c r="AR20" i="1"/>
  <c r="AS20" i="1"/>
  <c r="AT20" i="1"/>
  <c r="AU20" i="1"/>
  <c r="AV20" i="1"/>
  <c r="AR21" i="1"/>
  <c r="AS21" i="1"/>
  <c r="AT21" i="1"/>
  <c r="AU21" i="1"/>
  <c r="AV21" i="1"/>
  <c r="AR22" i="1"/>
  <c r="AS22" i="1"/>
  <c r="AT22" i="1"/>
  <c r="AU22" i="1"/>
  <c r="AV22" i="1"/>
  <c r="AR23" i="1"/>
  <c r="AS23" i="1"/>
  <c r="AT23" i="1"/>
  <c r="AU23" i="1"/>
  <c r="AV23" i="1"/>
  <c r="AV9" i="1"/>
  <c r="AU9" i="1"/>
  <c r="AT9" i="1"/>
  <c r="AS9" i="1"/>
  <c r="AR9" i="1"/>
  <c r="AP11" i="1"/>
  <c r="AQ11" i="1"/>
  <c r="AQ13" i="1"/>
  <c r="AQ17" i="1"/>
  <c r="AP19" i="1"/>
  <c r="AQ19" i="1"/>
  <c r="AP21" i="1"/>
  <c r="AQ21" i="1"/>
  <c r="AP22" i="1"/>
  <c r="AQ22" i="1"/>
  <c r="AP23" i="1"/>
  <c r="AQ23" i="1"/>
  <c r="AO10" i="1"/>
  <c r="AP10" i="1" s="1"/>
  <c r="AO11" i="1"/>
  <c r="AO12" i="1"/>
  <c r="AP12" i="1" s="1"/>
  <c r="AO13" i="1"/>
  <c r="AP13" i="1" s="1"/>
  <c r="AO14" i="1"/>
  <c r="AP14" i="1" s="1"/>
  <c r="AO15" i="1"/>
  <c r="AQ15" i="1" s="1"/>
  <c r="AO16" i="1"/>
  <c r="AP16" i="1" s="1"/>
  <c r="AO17" i="1"/>
  <c r="AP17" i="1" s="1"/>
  <c r="AO18" i="1"/>
  <c r="AP18" i="1" s="1"/>
  <c r="AO19" i="1"/>
  <c r="AO20" i="1"/>
  <c r="AP20" i="1" s="1"/>
  <c r="AO21" i="1"/>
  <c r="AO22" i="1"/>
  <c r="AO23" i="1"/>
  <c r="AO9" i="1"/>
  <c r="AQ9" i="1" s="1"/>
  <c r="AQ18" i="1" l="1"/>
  <c r="AQ14" i="1"/>
  <c r="AQ10" i="1"/>
  <c r="AP15" i="1"/>
  <c r="AP9" i="1"/>
  <c r="AQ20" i="1"/>
  <c r="AQ16" i="1"/>
  <c r="AQ12" i="1"/>
  <c r="O11" i="1"/>
  <c r="O12" i="1"/>
  <c r="O14" i="1"/>
  <c r="O15" i="1"/>
  <c r="O16" i="1"/>
  <c r="O17" i="1"/>
  <c r="O18" i="1"/>
  <c r="O21" i="1"/>
  <c r="O22" i="1"/>
  <c r="O23" i="1"/>
  <c r="O9" i="1"/>
  <c r="O13" i="1" l="1"/>
  <c r="M36" i="1"/>
  <c r="M38" i="1"/>
  <c r="M39" i="1"/>
  <c r="M41" i="1"/>
  <c r="M42" i="1"/>
  <c r="M43" i="1"/>
  <c r="M45" i="1"/>
  <c r="M46" i="1"/>
  <c r="M47" i="1"/>
  <c r="M48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F34" i="1"/>
  <c r="E34" i="1"/>
  <c r="D48" i="1" l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G39" i="1" l="1"/>
  <c r="K39" i="1" l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AN5" i="1"/>
  <c r="AM5" i="1"/>
  <c r="AL5" i="1"/>
  <c r="AK5" i="1"/>
  <c r="AJ5" i="1"/>
  <c r="R10" i="1" l="1"/>
  <c r="R35" i="1" s="1"/>
  <c r="T10" i="1"/>
  <c r="U10" i="1"/>
  <c r="R11" i="1"/>
  <c r="T11" i="1"/>
  <c r="U11" i="1"/>
  <c r="R12" i="1"/>
  <c r="T12" i="1"/>
  <c r="U12" i="1"/>
  <c r="R13" i="1"/>
  <c r="Y13" i="1"/>
  <c r="T13" i="1"/>
  <c r="U13" i="1"/>
  <c r="R14" i="1"/>
  <c r="T14" i="1"/>
  <c r="U14" i="1"/>
  <c r="H39" i="1" s="1"/>
  <c r="I39" i="1" s="1"/>
  <c r="R15" i="1"/>
  <c r="T15" i="1"/>
  <c r="U15" i="1"/>
  <c r="R16" i="1"/>
  <c r="Y16" i="1"/>
  <c r="T16" i="1"/>
  <c r="W16" i="1" s="1"/>
  <c r="U16" i="1"/>
  <c r="R17" i="1"/>
  <c r="T17" i="1"/>
  <c r="U17" i="1"/>
  <c r="R18" i="1"/>
  <c r="Y18" i="1"/>
  <c r="T18" i="1"/>
  <c r="U18" i="1"/>
  <c r="R19" i="1"/>
  <c r="Y19" i="1"/>
  <c r="T19" i="1"/>
  <c r="U19" i="1"/>
  <c r="R20" i="1"/>
  <c r="T20" i="1"/>
  <c r="U20" i="1"/>
  <c r="R21" i="1"/>
  <c r="T21" i="1"/>
  <c r="U21" i="1"/>
  <c r="R22" i="1"/>
  <c r="T22" i="1"/>
  <c r="U22" i="1"/>
  <c r="R23" i="1"/>
  <c r="R48" i="1" s="1"/>
  <c r="T23" i="1"/>
  <c r="W23" i="1" s="1"/>
  <c r="U23" i="1"/>
  <c r="S35" i="1" l="1"/>
  <c r="M35" i="1" s="1"/>
  <c r="S41" i="1"/>
  <c r="R41" i="1"/>
  <c r="R37" i="1"/>
  <c r="S37" i="1"/>
  <c r="M37" i="1" s="1"/>
  <c r="Z22" i="1"/>
  <c r="AD22" i="1" s="1"/>
  <c r="R47" i="1"/>
  <c r="S47" i="1"/>
  <c r="R43" i="1"/>
  <c r="S43" i="1"/>
  <c r="R36" i="1"/>
  <c r="S36" i="1"/>
  <c r="R46" i="1"/>
  <c r="S46" i="1"/>
  <c r="R38" i="1"/>
  <c r="S38" i="1"/>
  <c r="R40" i="1"/>
  <c r="S40" i="1"/>
  <c r="M40" i="1" s="1"/>
  <c r="Z14" i="1"/>
  <c r="AB14" i="1" s="1"/>
  <c r="R39" i="1"/>
  <c r="S39" i="1"/>
  <c r="R42" i="1"/>
  <c r="S42" i="1"/>
  <c r="R44" i="1"/>
  <c r="M44" i="1" s="1"/>
  <c r="S44" i="1"/>
  <c r="S48" i="1"/>
  <c r="AF20" i="1"/>
  <c r="R45" i="1"/>
  <c r="S45" i="1"/>
  <c r="X21" i="1"/>
  <c r="AA21" i="1" s="1"/>
  <c r="AC21" i="1" s="1"/>
  <c r="X22" i="1"/>
  <c r="AF13" i="1"/>
  <c r="AF16" i="1"/>
  <c r="V21" i="1"/>
  <c r="Z21" i="1" s="1"/>
  <c r="AB21" i="1" s="1"/>
  <c r="AF15" i="1"/>
  <c r="AF18" i="1"/>
  <c r="X14" i="1"/>
  <c r="AF22" i="1"/>
  <c r="W14" i="1"/>
  <c r="V23" i="1"/>
  <c r="Z23" i="1" s="1"/>
  <c r="W20" i="1"/>
  <c r="V22" i="1"/>
  <c r="Y21" i="1"/>
  <c r="X15" i="1"/>
  <c r="W11" i="1"/>
  <c r="W19" i="1"/>
  <c r="V16" i="1"/>
  <c r="Z16" i="1" s="1"/>
  <c r="W13" i="1"/>
  <c r="W18" i="1"/>
  <c r="V19" i="1"/>
  <c r="W12" i="1"/>
  <c r="AF11" i="1"/>
  <c r="V11" i="1"/>
  <c r="X11" i="1"/>
  <c r="X16" i="1"/>
  <c r="AA16" i="1" s="1"/>
  <c r="V15" i="1"/>
  <c r="V10" i="1"/>
  <c r="X10" i="1"/>
  <c r="W21" i="1"/>
  <c r="X19" i="1"/>
  <c r="AA19" i="1" s="1"/>
  <c r="AC19" i="1" s="1"/>
  <c r="X18" i="1"/>
  <c r="AA18" i="1" s="1"/>
  <c r="AC18" i="1" s="1"/>
  <c r="AF14" i="1"/>
  <c r="X23" i="1"/>
  <c r="Y11" i="1"/>
  <c r="AA14" i="1"/>
  <c r="AF23" i="1"/>
  <c r="Y14" i="1"/>
  <c r="AF17" i="1"/>
  <c r="V12" i="1"/>
  <c r="V17" i="1"/>
  <c r="Y23" i="1"/>
  <c r="AF21" i="1"/>
  <c r="X20" i="1"/>
  <c r="X17" i="1"/>
  <c r="V14" i="1"/>
  <c r="X12" i="1"/>
  <c r="AF10" i="1"/>
  <c r="AF12" i="1"/>
  <c r="AF19" i="1"/>
  <c r="AA22" i="1"/>
  <c r="Y20" i="1"/>
  <c r="X13" i="1"/>
  <c r="AA13" i="1" s="1"/>
  <c r="V18" i="1"/>
  <c r="Y15" i="1"/>
  <c r="Y22" i="1"/>
  <c r="V13" i="1"/>
  <c r="Y10" i="1"/>
  <c r="V20" i="1"/>
  <c r="Y17" i="1"/>
  <c r="W15" i="1"/>
  <c r="W22" i="1"/>
  <c r="Y12" i="1"/>
  <c r="W10" i="1"/>
  <c r="W17" i="1"/>
  <c r="AB22" i="1" l="1"/>
  <c r="G46" i="1"/>
  <c r="AI18" i="1"/>
  <c r="AA15" i="1"/>
  <c r="AE15" i="1" s="1"/>
  <c r="AD14" i="1"/>
  <c r="AE21" i="1"/>
  <c r="Z20" i="1"/>
  <c r="AB20" i="1" s="1"/>
  <c r="AA23" i="1"/>
  <c r="AC23" i="1" s="1"/>
  <c r="AI23" i="1" s="1"/>
  <c r="AA20" i="1"/>
  <c r="AE20" i="1" s="1"/>
  <c r="Z13" i="1"/>
  <c r="AD13" i="1" s="1"/>
  <c r="Z19" i="1"/>
  <c r="AD19" i="1" s="1"/>
  <c r="Z11" i="1"/>
  <c r="AB11" i="1" s="1"/>
  <c r="AI19" i="1"/>
  <c r="Z12" i="1"/>
  <c r="AD12" i="1" s="1"/>
  <c r="AI21" i="1"/>
  <c r="AA17" i="1"/>
  <c r="AC17" i="1" s="1"/>
  <c r="AI17" i="1" s="1"/>
  <c r="Z15" i="1"/>
  <c r="AD15" i="1" s="1"/>
  <c r="AA11" i="1"/>
  <c r="AE11" i="1" s="1"/>
  <c r="Z17" i="1"/>
  <c r="AB17" i="1" s="1"/>
  <c r="G42" i="1" s="1"/>
  <c r="AA12" i="1"/>
  <c r="AC12" i="1" s="1"/>
  <c r="AI12" i="1" s="1"/>
  <c r="Z10" i="1"/>
  <c r="AB10" i="1" s="1"/>
  <c r="AE18" i="1"/>
  <c r="AD21" i="1"/>
  <c r="AC16" i="1"/>
  <c r="AI16" i="1" s="1"/>
  <c r="AE16" i="1"/>
  <c r="AB16" i="1"/>
  <c r="AD16" i="1"/>
  <c r="AE19" i="1"/>
  <c r="Z18" i="1"/>
  <c r="AA10" i="1"/>
  <c r="AE10" i="1" s="1"/>
  <c r="AD23" i="1"/>
  <c r="AB23" i="1"/>
  <c r="AG21" i="1"/>
  <c r="AC14" i="1"/>
  <c r="AE14" i="1"/>
  <c r="AC22" i="1"/>
  <c r="G47" i="1" s="1"/>
  <c r="AE22" i="1"/>
  <c r="AH22" i="1" s="1"/>
  <c r="AE13" i="1"/>
  <c r="AC13" i="1"/>
  <c r="AI13" i="1" s="1"/>
  <c r="AN16" i="1" l="1"/>
  <c r="AM16" i="1"/>
  <c r="AJ16" i="1"/>
  <c r="AK16" i="1"/>
  <c r="AL16" i="1"/>
  <c r="AM13" i="1"/>
  <c r="AN13" i="1"/>
  <c r="AL13" i="1"/>
  <c r="AJ13" i="1"/>
  <c r="AK13" i="1"/>
  <c r="AJ12" i="1"/>
  <c r="AK12" i="1"/>
  <c r="AL12" i="1"/>
  <c r="AM12" i="1"/>
  <c r="AN12" i="1"/>
  <c r="AJ17" i="1"/>
  <c r="AK17" i="1"/>
  <c r="AM17" i="1"/>
  <c r="AN17" i="1"/>
  <c r="AL17" i="1"/>
  <c r="AL18" i="1"/>
  <c r="AM18" i="1"/>
  <c r="AN18" i="1"/>
  <c r="AJ18" i="1"/>
  <c r="AK18" i="1"/>
  <c r="AK19" i="1"/>
  <c r="AS19" i="1" s="1"/>
  <c r="AX19" i="1" s="1"/>
  <c r="AL19" i="1"/>
  <c r="AT19" i="1" s="1"/>
  <c r="AY19" i="1" s="1"/>
  <c r="AM19" i="1"/>
  <c r="AU19" i="1" s="1"/>
  <c r="AZ19" i="1" s="1"/>
  <c r="AN19" i="1"/>
  <c r="AV19" i="1" s="1"/>
  <c r="BA19" i="1" s="1"/>
  <c r="AJ19" i="1"/>
  <c r="AR19" i="1" s="1"/>
  <c r="AW19" i="1" s="1"/>
  <c r="O19" i="1" s="1"/>
  <c r="AN23" i="1"/>
  <c r="AL23" i="1"/>
  <c r="AK23" i="1"/>
  <c r="AJ23" i="1"/>
  <c r="AM23" i="1"/>
  <c r="AL21" i="1"/>
  <c r="AM21" i="1"/>
  <c r="AN21" i="1"/>
  <c r="AJ21" i="1"/>
  <c r="AK21" i="1"/>
  <c r="AC20" i="1"/>
  <c r="AI20" i="1" s="1"/>
  <c r="AH21" i="1"/>
  <c r="H47" i="1"/>
  <c r="I47" i="1"/>
  <c r="J47" i="1"/>
  <c r="L47" i="1" s="1"/>
  <c r="K47" i="1"/>
  <c r="G48" i="1"/>
  <c r="H48" i="1" s="1"/>
  <c r="I48" i="1" s="1"/>
  <c r="AD20" i="1"/>
  <c r="AH20" i="1" s="1"/>
  <c r="I46" i="1"/>
  <c r="K46" i="1"/>
  <c r="J46" i="1"/>
  <c r="L46" i="1" s="1"/>
  <c r="H46" i="1"/>
  <c r="AE23" i="1"/>
  <c r="AH23" i="1" s="1"/>
  <c r="G41" i="1"/>
  <c r="J39" i="1"/>
  <c r="L39" i="1" s="1"/>
  <c r="AC15" i="1"/>
  <c r="AI15" i="1" s="1"/>
  <c r="G45" i="1"/>
  <c r="J45" i="1" s="1"/>
  <c r="AB13" i="1"/>
  <c r="G38" i="1" s="1"/>
  <c r="K38" i="1" s="1"/>
  <c r="AG23" i="1"/>
  <c r="K42" i="1"/>
  <c r="H42" i="1"/>
  <c r="I42" i="1" s="1"/>
  <c r="K41" i="1"/>
  <c r="J41" i="1"/>
  <c r="H41" i="1"/>
  <c r="I41" i="1" s="1"/>
  <c r="AH19" i="1"/>
  <c r="AB19" i="1"/>
  <c r="G44" i="1" s="1"/>
  <c r="AB12" i="1"/>
  <c r="G37" i="1" s="1"/>
  <c r="AD17" i="1"/>
  <c r="AD11" i="1"/>
  <c r="AH11" i="1" s="1"/>
  <c r="AH16" i="1"/>
  <c r="AB15" i="1"/>
  <c r="G40" i="1" s="1"/>
  <c r="AD10" i="1"/>
  <c r="AH10" i="1" s="1"/>
  <c r="AE17" i="1"/>
  <c r="AE12" i="1"/>
  <c r="AH12" i="1" s="1"/>
  <c r="AG22" i="1"/>
  <c r="AI22" i="1"/>
  <c r="AC11" i="1"/>
  <c r="AG11" i="1" s="1"/>
  <c r="AG14" i="1"/>
  <c r="AI14" i="1"/>
  <c r="AG17" i="1"/>
  <c r="AG16" i="1"/>
  <c r="AD18" i="1"/>
  <c r="AH18" i="1" s="1"/>
  <c r="AB18" i="1"/>
  <c r="G43" i="1" s="1"/>
  <c r="AH14" i="1"/>
  <c r="AC10" i="1"/>
  <c r="G35" i="1" s="1"/>
  <c r="AH15" i="1"/>
  <c r="AG13" i="1"/>
  <c r="AH13" i="1"/>
  <c r="AM14" i="1" l="1"/>
  <c r="AN14" i="1"/>
  <c r="AJ14" i="1"/>
  <c r="AL14" i="1"/>
  <c r="AK14" i="1"/>
  <c r="AK15" i="1"/>
  <c r="AL15" i="1"/>
  <c r="AM15" i="1"/>
  <c r="AJ15" i="1"/>
  <c r="AN15" i="1"/>
  <c r="AG20" i="1"/>
  <c r="K48" i="1"/>
  <c r="AL20" i="1"/>
  <c r="AK20" i="1"/>
  <c r="AJ20" i="1"/>
  <c r="O20" i="1" s="1"/>
  <c r="AM20" i="1"/>
  <c r="AN20" i="1"/>
  <c r="AK22" i="1"/>
  <c r="AL22" i="1"/>
  <c r="AJ22" i="1"/>
  <c r="AM22" i="1"/>
  <c r="AN22" i="1"/>
  <c r="K45" i="1"/>
  <c r="L45" i="1" s="1"/>
  <c r="H45" i="1"/>
  <c r="I45" i="1" s="1"/>
  <c r="J48" i="1"/>
  <c r="L48" i="1" s="1"/>
  <c r="AG19" i="1"/>
  <c r="H38" i="1"/>
  <c r="I38" i="1" s="1"/>
  <c r="J38" i="1"/>
  <c r="L41" i="1"/>
  <c r="J42" i="1"/>
  <c r="L42" i="1" s="1"/>
  <c r="AG15" i="1"/>
  <c r="L38" i="1"/>
  <c r="K35" i="1"/>
  <c r="J35" i="1"/>
  <c r="H35" i="1"/>
  <c r="I35" i="1" s="1"/>
  <c r="K44" i="1"/>
  <c r="J44" i="1"/>
  <c r="H44" i="1"/>
  <c r="I44" i="1" s="1"/>
  <c r="H43" i="1"/>
  <c r="I43" i="1" s="1"/>
  <c r="K43" i="1"/>
  <c r="J43" i="1"/>
  <c r="K40" i="1"/>
  <c r="J40" i="1"/>
  <c r="H40" i="1"/>
  <c r="I40" i="1" s="1"/>
  <c r="AH17" i="1"/>
  <c r="K37" i="1"/>
  <c r="J37" i="1"/>
  <c r="H37" i="1"/>
  <c r="I37" i="1" s="1"/>
  <c r="G36" i="1"/>
  <c r="AG12" i="1"/>
  <c r="AI11" i="1"/>
  <c r="AG10" i="1"/>
  <c r="AI10" i="1"/>
  <c r="AG18" i="1"/>
  <c r="R9" i="1"/>
  <c r="T9" i="1"/>
  <c r="U9" i="1"/>
  <c r="AN11" i="1" l="1"/>
  <c r="AL11" i="1"/>
  <c r="AM11" i="1"/>
  <c r="AJ11" i="1"/>
  <c r="AK11" i="1"/>
  <c r="L44" i="1"/>
  <c r="L40" i="1"/>
  <c r="AM10" i="1"/>
  <c r="AN10" i="1"/>
  <c r="AK10" i="1"/>
  <c r="AL10" i="1"/>
  <c r="AJ10" i="1"/>
  <c r="L35" i="1"/>
  <c r="S34" i="1"/>
  <c r="R34" i="1"/>
  <c r="M34" i="1" s="1"/>
  <c r="L43" i="1"/>
  <c r="L37" i="1"/>
  <c r="J36" i="1"/>
  <c r="K36" i="1"/>
  <c r="H36" i="1"/>
  <c r="I36" i="1" s="1"/>
  <c r="Y9" i="1"/>
  <c r="W9" i="1"/>
  <c r="AF9" i="1"/>
  <c r="X9" i="1"/>
  <c r="V9" i="1"/>
  <c r="O10" i="1" l="1"/>
  <c r="L36" i="1"/>
  <c r="AA9" i="1"/>
  <c r="AC9" i="1" s="1"/>
  <c r="Z9" i="1"/>
  <c r="AB9" i="1" s="1"/>
  <c r="AI9" i="1" l="1"/>
  <c r="G34" i="1"/>
  <c r="AE9" i="1"/>
  <c r="AD9" i="1"/>
  <c r="AG9" i="1"/>
  <c r="AM9" i="1" l="1"/>
  <c r="AL9" i="1"/>
  <c r="AK9" i="1"/>
  <c r="AJ9" i="1"/>
  <c r="AN9" i="1"/>
  <c r="K34" i="1"/>
  <c r="H34" i="1"/>
  <c r="I34" i="1" s="1"/>
  <c r="E3" i="1" s="1"/>
  <c r="J34" i="1"/>
  <c r="AH9" i="1"/>
  <c r="L34" i="1" l="1"/>
  <c r="E4" i="1" s="1"/>
  <c r="E5" i="1" s="1"/>
</calcChain>
</file>

<file path=xl/sharedStrings.xml><?xml version="1.0" encoding="utf-8"?>
<sst xmlns="http://schemas.openxmlformats.org/spreadsheetml/2006/main" count="125" uniqueCount="83">
  <si>
    <t>Summary</t>
  </si>
  <si>
    <t>Total road disturbance is</t>
  </si>
  <si>
    <t>acres.</t>
  </si>
  <si>
    <t>Total drill pad disturbance is</t>
  </si>
  <si>
    <t>Total plan view disturbance is</t>
  </si>
  <si>
    <t>Road +
Drill Pad
Length</t>
  </si>
  <si>
    <t>Road
Width</t>
  </si>
  <si>
    <t>Number
of Drill 
Pads</t>
  </si>
  <si>
    <t xml:space="preserve">
Individual
Sump
Volume</t>
  </si>
  <si>
    <t>Drill 
Pad
Width</t>
  </si>
  <si>
    <t>Drill 
Pad
Length</t>
  </si>
  <si>
    <t>underlying angle</t>
  </si>
  <si>
    <t>ungraded slope angle</t>
  </si>
  <si>
    <t>cut slope angle</t>
  </si>
  <si>
    <t>% grade</t>
  </si>
  <si>
    <r>
      <t>_</t>
    </r>
    <r>
      <rPr>
        <sz val="9"/>
        <rFont val="Arial"/>
        <family val="2"/>
      </rPr>
      <t>H:1V</t>
    </r>
  </si>
  <si>
    <t>degrees</t>
  </si>
  <si>
    <t>ft</t>
  </si>
  <si>
    <t>cy</t>
  </si>
  <si>
    <t>radian</t>
  </si>
  <si>
    <t>Notes:</t>
  </si>
  <si>
    <t>Calculation</t>
  </si>
  <si>
    <t>Road Plan View Width</t>
  </si>
  <si>
    <t>Road Net Length</t>
  </si>
  <si>
    <t>Road Disturbance</t>
  </si>
  <si>
    <t>Drill Pad Plan View Width</t>
  </si>
  <si>
    <t>Drill Pad Length</t>
  </si>
  <si>
    <t>Drill Pad Disturbance</t>
  </si>
  <si>
    <t>(ft)</t>
  </si>
  <si>
    <t>(acres)</t>
  </si>
  <si>
    <t>A</t>
  </si>
  <si>
    <t>B</t>
  </si>
  <si>
    <t>C</t>
  </si>
  <si>
    <t>C-A</t>
  </si>
  <si>
    <t>B-A</t>
  </si>
  <si>
    <t>180-C</t>
  </si>
  <si>
    <t>Road
Length</t>
  </si>
  <si>
    <t>Road Width</t>
  </si>
  <si>
    <t>Pad Width</t>
  </si>
  <si>
    <t>Cut (Upper) Sloped  Distance</t>
  </si>
  <si>
    <t>Fill (Lower) Sloped  Distance</t>
  </si>
  <si>
    <t>Fill (Lower) Sloped Distance</t>
  </si>
  <si>
    <t>Road 2D disturbance</t>
  </si>
  <si>
    <t>Pad  2D disturbance</t>
  </si>
  <si>
    <t>acres</t>
  </si>
  <si>
    <t>2D coefficient</t>
  </si>
  <si>
    <t>180-B</t>
  </si>
  <si>
    <t>1/sin(C-A)*sin(180-C)</t>
  </si>
  <si>
    <t>1/sin(B-A)*sin(180-B)</t>
  </si>
  <si>
    <t>Cos(A)</t>
  </si>
  <si>
    <t>Grading Fleet</t>
  </si>
  <si>
    <t>Temp. Work'g Bench</t>
  </si>
  <si>
    <t>Practical Reach (ft)</t>
  </si>
  <si>
    <t>Hydraulic Excavator</t>
  </si>
  <si>
    <t>320C L</t>
  </si>
  <si>
    <t>325C LN</t>
  </si>
  <si>
    <t>330C L</t>
  </si>
  <si>
    <t>345B L</t>
  </si>
  <si>
    <t>Max Reach along ground</t>
  </si>
  <si>
    <t>Slope Replacement Percent</t>
  </si>
  <si>
    <t>%</t>
  </si>
  <si>
    <t>Coefficient for Cut (Upper) Sloped Distance along underlying slope</t>
  </si>
  <si>
    <t>Coefficient for Fill (Lower) Sloped Distance along underlying slope</t>
  </si>
  <si>
    <t>Fill (Lower) Sloped Distance along ungraded slope</t>
  </si>
  <si>
    <t>365C L</t>
  </si>
  <si>
    <t>Sm Dozer</t>
  </si>
  <si>
    <t>Sm Excavator</t>
  </si>
  <si>
    <t xml:space="preserve">Med Excavator </t>
  </si>
  <si>
    <t xml:space="preserve">Lg Dozer </t>
  </si>
  <si>
    <t xml:space="preserve">Ungraded Slope </t>
  </si>
  <si>
    <t>Cut Slope</t>
  </si>
  <si>
    <t>1 or ""</t>
  </si>
  <si>
    <t xml:space="preserve">Description
</t>
  </si>
  <si>
    <t>ID Code</t>
  </si>
  <si>
    <t>Underlying
Ground 
Slope</t>
  </si>
  <si>
    <t>Ungraded
Slope</t>
  </si>
  <si>
    <t>Cut
Slope</t>
  </si>
  <si>
    <t>Slope Replacement Percent Based on Road</t>
  </si>
  <si>
    <t>Weighted Slope Replacment Percent based on Road and Pad</t>
  </si>
  <si>
    <t>ratio of Pad width/Road width</t>
  </si>
  <si>
    <t>weighted coefficient for Road based on fill voulume</t>
  </si>
  <si>
    <t>weighted coefficient for Pad based on fill volume</t>
  </si>
  <si>
    <t>Adjusted Weighted Slope Replacment Percent based on Road and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</si>
</sst>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.##"/>
    <numFmt numFmtId="165" formatCode="#,##0.0"/>
    <numFmt numFmtId="166" formatCode="0.000"/>
    <numFmt numFmtId="167" formatCode="0.0"/>
    <numFmt numFmtId="168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fgColor indexed="51"/>
        <bgColor indexed="9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5" fillId="0" borderId="4">
      <alignment horizontal="center" wrapText="1"/>
      <protection hidden="1"/>
    </xf>
    <xf numFmtId="0" fontId="5" fillId="0" borderId="9">
      <alignment horizontal="center" wrapText="1"/>
      <protection hidden="1"/>
    </xf>
    <xf numFmtId="0" fontId="6" fillId="0" borderId="6">
      <alignment horizontal="center" wrapText="1"/>
      <protection hidden="1"/>
    </xf>
    <xf numFmtId="0" fontId="6" fillId="0" borderId="10">
      <alignment horizontal="center" wrapText="1"/>
      <protection hidden="1"/>
    </xf>
    <xf numFmtId="165" fontId="7" fillId="2" borderId="11">
      <alignment horizontal="center"/>
      <protection locked="0"/>
    </xf>
    <xf numFmtId="165" fontId="7" fillId="2" borderId="12">
      <alignment horizontal="center"/>
      <protection locked="0"/>
    </xf>
    <xf numFmtId="3" fontId="7" fillId="2" borderId="12">
      <alignment horizontal="center"/>
      <protection locked="0"/>
    </xf>
    <xf numFmtId="0" fontId="7" fillId="2" borderId="0" applyNumberFormat="0" applyBorder="0" applyAlignment="0">
      <protection locked="0"/>
    </xf>
    <xf numFmtId="3" fontId="2" fillId="3" borderId="11">
      <alignment horizontal="center"/>
      <protection hidden="1"/>
    </xf>
    <xf numFmtId="3" fontId="2" fillId="3" borderId="14">
      <alignment horizontal="center"/>
      <protection hidden="1"/>
    </xf>
    <xf numFmtId="0" fontId="7" fillId="4" borderId="11">
      <alignment horizontal="left"/>
      <protection locked="0"/>
    </xf>
    <xf numFmtId="168" fontId="7" fillId="3" borderId="33">
      <protection hidden="1"/>
    </xf>
    <xf numFmtId="0" fontId="2" fillId="0" borderId="39">
      <alignment horizontal="center"/>
      <protection hidden="1"/>
    </xf>
    <xf numFmtId="0" fontId="11" fillId="0" borderId="40">
      <alignment horizontal="center"/>
      <protection hidden="1"/>
    </xf>
    <xf numFmtId="0" fontId="2" fillId="0" borderId="19">
      <alignment horizontal="center"/>
      <protection hidden="1"/>
    </xf>
    <xf numFmtId="0" fontId="7" fillId="2" borderId="12">
      <alignment horizontal="left"/>
      <protection locked="0"/>
    </xf>
    <xf numFmtId="0" fontId="7" fillId="2" borderId="12">
      <alignment horizontal="center"/>
      <protection locked="0"/>
    </xf>
  </cellStyleXfs>
  <cellXfs count="130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4" fontId="4" fillId="0" borderId="7" xfId="0" applyNumberFormat="1" applyFont="1" applyBorder="1" applyAlignment="1" applyProtection="1">
      <alignment horizontal="center"/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Protection="1">
      <protection hidden="1"/>
    </xf>
    <xf numFmtId="0" fontId="7" fillId="0" borderId="0" xfId="8" applyFill="1" applyProtection="1">
      <protection hidden="1"/>
    </xf>
    <xf numFmtId="0" fontId="1" fillId="0" borderId="0" xfId="0" applyFont="1" applyProtection="1">
      <protection hidden="1"/>
    </xf>
    <xf numFmtId="0" fontId="7" fillId="2" borderId="0" xfId="8" applyProtection="1">
      <protection locked="0"/>
    </xf>
    <xf numFmtId="2" fontId="2" fillId="3" borderId="17" xfId="10" applyNumberFormat="1" applyBorder="1" applyProtection="1">
      <alignment horizontal="center"/>
      <protection hidden="1"/>
    </xf>
    <xf numFmtId="2" fontId="2" fillId="3" borderId="16" xfId="10" applyNumberFormat="1" applyBorder="1" applyProtection="1">
      <alignment horizontal="center"/>
      <protection hidden="1"/>
    </xf>
    <xf numFmtId="2" fontId="2" fillId="3" borderId="18" xfId="10" applyNumberFormat="1" applyBorder="1" applyProtection="1">
      <alignment horizontal="center"/>
      <protection hidden="1"/>
    </xf>
    <xf numFmtId="165" fontId="7" fillId="2" borderId="14" xfId="6" applyBorder="1" applyProtection="1">
      <alignment horizontal="center"/>
      <protection locked="0"/>
    </xf>
    <xf numFmtId="3" fontId="7" fillId="2" borderId="14" xfId="7" applyBorder="1" applyProtection="1">
      <alignment horizontal="center"/>
      <protection locked="0"/>
    </xf>
    <xf numFmtId="3" fontId="2" fillId="3" borderId="17" xfId="10" applyNumberFormat="1" applyBorder="1" applyProtection="1">
      <alignment horizontal="center"/>
      <protection hidden="1"/>
    </xf>
    <xf numFmtId="0" fontId="5" fillId="0" borderId="15" xfId="2" applyBorder="1" applyProtection="1">
      <alignment horizontal="center" wrapText="1"/>
      <protection hidden="1"/>
    </xf>
    <xf numFmtId="165" fontId="7" fillId="2" borderId="17" xfId="6" applyBorder="1" applyProtection="1">
      <alignment horizontal="center"/>
      <protection locked="0"/>
    </xf>
    <xf numFmtId="3" fontId="7" fillId="2" borderId="17" xfId="7" applyBorder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5" fillId="0" borderId="0" xfId="8" applyFont="1" applyFill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5" fillId="0" borderId="14" xfId="2" applyFont="1" applyBorder="1" applyAlignment="1" applyProtection="1">
      <alignment horizontal="center" wrapText="1"/>
      <protection hidden="1"/>
    </xf>
    <xf numFmtId="0" fontId="8" fillId="0" borderId="14" xfId="0" applyFont="1" applyBorder="1" applyAlignment="1" applyProtection="1">
      <alignment horizontal="center" wrapText="1"/>
      <protection hidden="1"/>
    </xf>
    <xf numFmtId="0" fontId="6" fillId="0" borderId="14" xfId="4" applyFont="1" applyBorder="1" applyAlignment="1" applyProtection="1">
      <alignment horizontal="center" wrapText="1"/>
      <protection hidden="1"/>
    </xf>
    <xf numFmtId="166" fontId="8" fillId="0" borderId="14" xfId="0" applyNumberFormat="1" applyFont="1" applyBorder="1" applyAlignment="1" applyProtection="1">
      <alignment horizontal="center"/>
      <protection hidden="1"/>
    </xf>
    <xf numFmtId="2" fontId="8" fillId="0" borderId="14" xfId="0" applyNumberFormat="1" applyFont="1" applyBorder="1" applyAlignment="1" applyProtection="1">
      <alignment horizontal="center"/>
      <protection hidden="1"/>
    </xf>
    <xf numFmtId="2" fontId="8" fillId="0" borderId="14" xfId="0" applyNumberFormat="1" applyFont="1" applyBorder="1" applyAlignment="1" applyProtection="1">
      <alignment horizontal="center" wrapText="1"/>
      <protection hidden="1"/>
    </xf>
    <xf numFmtId="4" fontId="8" fillId="0" borderId="14" xfId="0" applyNumberFormat="1" applyFont="1" applyBorder="1" applyAlignment="1" applyProtection="1">
      <alignment horizontal="center" wrapText="1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5" fillId="0" borderId="13" xfId="2" applyFont="1" applyBorder="1" applyAlignment="1" applyProtection="1">
      <alignment horizontal="center" wrapText="1"/>
      <protection hidden="1"/>
    </xf>
    <xf numFmtId="0" fontId="5" fillId="0" borderId="19" xfId="2" applyFont="1" applyBorder="1" applyAlignment="1" applyProtection="1">
      <alignment horizontal="center" wrapText="1"/>
      <protection hidden="1"/>
    </xf>
    <xf numFmtId="0" fontId="5" fillId="0" borderId="16" xfId="2" applyFont="1" applyBorder="1" applyAlignment="1" applyProtection="1">
      <alignment horizontal="center" wrapText="1"/>
      <protection hidden="1"/>
    </xf>
    <xf numFmtId="0" fontId="6" fillId="0" borderId="19" xfId="4" applyFont="1" applyBorder="1" applyAlignment="1" applyProtection="1">
      <alignment horizontal="center" wrapText="1"/>
      <protection hidden="1"/>
    </xf>
    <xf numFmtId="166" fontId="8" fillId="0" borderId="19" xfId="0" applyNumberFormat="1" applyFont="1" applyBorder="1" applyAlignment="1" applyProtection="1">
      <alignment horizontal="center"/>
      <protection hidden="1"/>
    </xf>
    <xf numFmtId="0" fontId="6" fillId="0" borderId="16" xfId="4" applyFont="1" applyBorder="1" applyAlignment="1" applyProtection="1">
      <alignment horizontal="center" wrapText="1"/>
      <protection hidden="1"/>
    </xf>
    <xf numFmtId="166" fontId="8" fillId="0" borderId="29" xfId="0" applyNumberFormat="1" applyFont="1" applyBorder="1" applyAlignment="1" applyProtection="1">
      <alignment horizontal="center"/>
      <protection hidden="1"/>
    </xf>
    <xf numFmtId="166" fontId="8" fillId="0" borderId="17" xfId="0" applyNumberFormat="1" applyFont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0" fontId="6" fillId="0" borderId="18" xfId="4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 wrapText="1"/>
      <protection hidden="1"/>
    </xf>
    <xf numFmtId="166" fontId="8" fillId="0" borderId="16" xfId="0" applyNumberFormat="1" applyFont="1" applyBorder="1" applyAlignment="1" applyProtection="1">
      <alignment horizontal="center"/>
      <protection hidden="1"/>
    </xf>
    <xf numFmtId="166" fontId="8" fillId="0" borderId="18" xfId="0" applyNumberFormat="1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2" fontId="8" fillId="0" borderId="19" xfId="0" applyNumberFormat="1" applyFont="1" applyBorder="1" applyAlignment="1" applyProtection="1">
      <alignment horizontal="center" wrapText="1"/>
      <protection hidden="1"/>
    </xf>
    <xf numFmtId="2" fontId="8" fillId="0" borderId="16" xfId="0" applyNumberFormat="1" applyFont="1" applyBorder="1" applyAlignment="1" applyProtection="1">
      <alignment horizontal="center" wrapText="1"/>
      <protection hidden="1"/>
    </xf>
    <xf numFmtId="2" fontId="8" fillId="0" borderId="29" xfId="0" applyNumberFormat="1" applyFont="1" applyBorder="1" applyAlignment="1" applyProtection="1">
      <alignment horizontal="center" wrapText="1"/>
      <protection hidden="1"/>
    </xf>
    <xf numFmtId="2" fontId="8" fillId="0" borderId="17" xfId="0" applyNumberFormat="1" applyFont="1" applyBorder="1" applyAlignment="1" applyProtection="1">
      <alignment horizontal="center" wrapText="1"/>
      <protection hidden="1"/>
    </xf>
    <xf numFmtId="2" fontId="8" fillId="0" borderId="18" xfId="0" applyNumberFormat="1" applyFont="1" applyBorder="1" applyAlignment="1" applyProtection="1">
      <alignment horizontal="center" wrapText="1"/>
      <protection hidden="1"/>
    </xf>
    <xf numFmtId="0" fontId="8" fillId="0" borderId="16" xfId="0" applyFont="1" applyBorder="1" applyAlignment="1" applyProtection="1">
      <alignment horizontal="center"/>
      <protection hidden="1"/>
    </xf>
    <xf numFmtId="4" fontId="8" fillId="0" borderId="19" xfId="0" applyNumberFormat="1" applyFont="1" applyBorder="1" applyAlignment="1" applyProtection="1">
      <alignment horizontal="center" wrapText="1"/>
      <protection hidden="1"/>
    </xf>
    <xf numFmtId="4" fontId="8" fillId="0" borderId="16" xfId="0" applyNumberFormat="1" applyFont="1" applyBorder="1" applyAlignment="1" applyProtection="1">
      <alignment horizontal="center" wrapText="1"/>
      <protection hidden="1"/>
    </xf>
    <xf numFmtId="4" fontId="8" fillId="0" borderId="29" xfId="0" applyNumberFormat="1" applyFont="1" applyBorder="1" applyAlignment="1" applyProtection="1">
      <alignment horizontal="center" wrapText="1"/>
      <protection hidden="1"/>
    </xf>
    <xf numFmtId="4" fontId="8" fillId="0" borderId="17" xfId="0" applyNumberFormat="1" applyFont="1" applyBorder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8" fillId="0" borderId="28" xfId="0" applyFont="1" applyBorder="1" applyAlignment="1" applyProtection="1">
      <alignment horizontal="center" wrapText="1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wrapText="1"/>
      <protection hidden="1"/>
    </xf>
    <xf numFmtId="0" fontId="9" fillId="0" borderId="21" xfId="0" applyFont="1" applyBorder="1" applyAlignment="1" applyProtection="1">
      <alignment wrapText="1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right"/>
      <protection hidden="1"/>
    </xf>
    <xf numFmtId="167" fontId="8" fillId="0" borderId="24" xfId="0" applyNumberFormat="1" applyFont="1" applyBorder="1" applyAlignment="1" applyProtection="1">
      <alignment horizontal="center"/>
      <protection hidden="1"/>
    </xf>
    <xf numFmtId="167" fontId="8" fillId="0" borderId="25" xfId="0" applyNumberFormat="1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right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right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2" fillId="0" borderId="29" xfId="15" applyBorder="1" applyProtection="1">
      <alignment horizontal="center"/>
      <protection hidden="1"/>
    </xf>
    <xf numFmtId="0" fontId="6" fillId="0" borderId="14" xfId="4" applyBorder="1" applyProtection="1">
      <alignment horizontal="center" wrapText="1"/>
      <protection hidden="1"/>
    </xf>
    <xf numFmtId="167" fontId="6" fillId="0" borderId="14" xfId="4" applyNumberFormat="1" applyBorder="1" applyProtection="1">
      <alignment horizontal="center" wrapText="1"/>
      <protection hidden="1"/>
    </xf>
    <xf numFmtId="2" fontId="2" fillId="3" borderId="14" xfId="9" applyNumberFormat="1" applyBorder="1" applyAlignment="1" applyProtection="1">
      <alignment horizontal="left"/>
      <protection hidden="1"/>
    </xf>
    <xf numFmtId="2" fontId="2" fillId="3" borderId="14" xfId="9" applyNumberFormat="1" applyBorder="1" applyProtection="1">
      <alignment horizontal="center"/>
      <protection hidden="1"/>
    </xf>
    <xf numFmtId="3" fontId="2" fillId="3" borderId="14" xfId="10" applyNumberFormat="1" applyBorder="1" applyProtection="1">
      <alignment horizontal="center"/>
      <protection hidden="1"/>
    </xf>
    <xf numFmtId="2" fontId="2" fillId="3" borderId="14" xfId="10" applyNumberFormat="1" applyBorder="1" applyProtection="1">
      <alignment horizontal="center"/>
      <protection hidden="1"/>
    </xf>
    <xf numFmtId="0" fontId="2" fillId="0" borderId="28" xfId="13" applyBorder="1" applyProtection="1">
      <alignment horizontal="center"/>
      <protection hidden="1"/>
    </xf>
    <xf numFmtId="0" fontId="5" fillId="0" borderId="15" xfId="2" applyBorder="1" applyAlignment="1" applyProtection="1">
      <alignment horizontal="center" vertical="center" wrapText="1"/>
      <protection hidden="1"/>
    </xf>
    <xf numFmtId="0" fontId="5" fillId="0" borderId="13" xfId="2" applyBorder="1" applyAlignment="1" applyProtection="1">
      <alignment horizontal="center" vertical="center" wrapText="1"/>
      <protection hidden="1"/>
    </xf>
    <xf numFmtId="0" fontId="11" fillId="0" borderId="19" xfId="14" applyBorder="1" applyProtection="1">
      <alignment horizontal="center"/>
      <protection hidden="1"/>
    </xf>
    <xf numFmtId="167" fontId="6" fillId="0" borderId="16" xfId="4" applyNumberFormat="1" applyBorder="1" applyProtection="1">
      <alignment horizontal="center" wrapText="1"/>
      <protection hidden="1"/>
    </xf>
    <xf numFmtId="0" fontId="2" fillId="0" borderId="19" xfId="15" applyBorder="1" applyProtection="1">
      <alignment horizontal="center"/>
      <protection hidden="1"/>
    </xf>
    <xf numFmtId="2" fontId="2" fillId="3" borderId="17" xfId="9" applyNumberFormat="1" applyBorder="1" applyAlignment="1" applyProtection="1">
      <alignment horizontal="left"/>
      <protection hidden="1"/>
    </xf>
    <xf numFmtId="2" fontId="2" fillId="3" borderId="17" xfId="9" applyNumberFormat="1" applyBorder="1" applyProtection="1">
      <alignment horizontal="center"/>
      <protection hidden="1"/>
    </xf>
    <xf numFmtId="0" fontId="6" fillId="0" borderId="14" xfId="3" applyBorder="1" applyProtection="1">
      <alignment horizontal="center" wrapText="1"/>
      <protection hidden="1"/>
    </xf>
    <xf numFmtId="0" fontId="7" fillId="2" borderId="14" xfId="16" applyBorder="1" applyProtection="1">
      <alignment horizontal="left"/>
      <protection locked="0"/>
    </xf>
    <xf numFmtId="0" fontId="7" fillId="2" borderId="14" xfId="17" applyBorder="1" applyProtection="1">
      <alignment horizontal="center"/>
      <protection locked="0"/>
    </xf>
    <xf numFmtId="165" fontId="7" fillId="2" borderId="14" xfId="5" applyBorder="1" applyProtection="1">
      <alignment horizontal="center"/>
      <protection locked="0"/>
    </xf>
    <xf numFmtId="0" fontId="5" fillId="0" borderId="15" xfId="1" applyBorder="1" applyProtection="1">
      <alignment horizontal="center" wrapText="1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/>
      <protection hidden="1"/>
    </xf>
    <xf numFmtId="38" fontId="7" fillId="3" borderId="16" xfId="12" applyNumberFormat="1" applyBorder="1" applyAlignment="1" applyProtection="1">
      <alignment horizontal="center"/>
      <protection hidden="1"/>
    </xf>
    <xf numFmtId="0" fontId="7" fillId="2" borderId="17" xfId="16" applyBorder="1" applyProtection="1">
      <alignment horizontal="left"/>
      <protection locked="0"/>
    </xf>
    <xf numFmtId="0" fontId="7" fillId="2" borderId="17" xfId="17" applyBorder="1" applyProtection="1">
      <alignment horizontal="center"/>
      <protection locked="0"/>
    </xf>
    <xf numFmtId="165" fontId="7" fillId="2" borderId="17" xfId="5" applyBorder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hidden="1"/>
    </xf>
    <xf numFmtId="4" fontId="8" fillId="0" borderId="41" xfId="0" applyNumberFormat="1" applyFont="1" applyBorder="1" applyAlignment="1" applyProtection="1">
      <alignment horizontal="center" wrapText="1"/>
      <protection hidden="1"/>
    </xf>
    <xf numFmtId="0" fontId="0" fillId="0" borderId="14" xfId="0" applyBorder="1" applyProtection="1"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2" fontId="8" fillId="0" borderId="16" xfId="0" applyNumberFormat="1" applyFont="1" applyBorder="1" applyAlignment="1" applyProtection="1">
      <alignment horizontal="center"/>
      <protection hidden="1"/>
    </xf>
    <xf numFmtId="4" fontId="8" fillId="0" borderId="42" xfId="0" applyNumberFormat="1" applyFont="1" applyBorder="1" applyAlignment="1" applyProtection="1">
      <alignment horizontal="center" wrapText="1"/>
      <protection hidden="1"/>
    </xf>
    <xf numFmtId="0" fontId="8" fillId="0" borderId="41" xfId="0" applyFont="1" applyBorder="1" applyAlignment="1" applyProtection="1">
      <alignment horizontal="center" wrapText="1"/>
      <protection hidden="1"/>
    </xf>
    <xf numFmtId="2" fontId="8" fillId="0" borderId="41" xfId="0" applyNumberFormat="1" applyFont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0" borderId="41" xfId="0" applyBorder="1" applyProtection="1">
      <protection hidden="1"/>
    </xf>
    <xf numFmtId="0" fontId="7" fillId="4" borderId="14" xfId="11" applyBorder="1" applyProtection="1">
      <alignment horizontal="left"/>
      <protection locked="0"/>
    </xf>
    <xf numFmtId="0" fontId="7" fillId="4" borderId="17" xfId="11" applyBorder="1" applyProtection="1">
      <alignment horizontal="left"/>
      <protection locked="0"/>
    </xf>
    <xf numFmtId="0" fontId="8" fillId="0" borderId="28" xfId="0" applyFont="1" applyBorder="1" applyAlignment="1" applyProtection="1">
      <alignment horizontal="center" wrapText="1"/>
      <protection hidden="1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0" borderId="31" xfId="0" applyFont="1" applyBorder="1" applyAlignment="1" applyProtection="1">
      <alignment horizontal="center" wrapText="1"/>
      <protection hidden="1"/>
    </xf>
    <xf numFmtId="0" fontId="9" fillId="0" borderId="32" xfId="0" applyFont="1" applyBorder="1" applyAlignment="1" applyProtection="1">
      <alignment horizontal="center" wrapText="1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</cellXfs>
  <cellStyles count="18">
    <cellStyle name="CalculationBordered" xfId="10" xr:uid="{2115F044-450C-4723-A7B9-9BDF36037EF6}"/>
    <cellStyle name="CalculationCurBoldBBTB" xfId="12" xr:uid="{D84D7D53-C40E-4E6A-B436-184D1BFE2F5E}"/>
    <cellStyle name="CalculationLB" xfId="9" xr:uid="{2D9D6186-28EB-48EC-BA3D-77848D051A6B}"/>
    <cellStyle name="FacilityNumber" xfId="15" xr:uid="{7ED51F92-1AA8-49E4-BC98-7FC1A9F38746}"/>
    <cellStyle name="FacilityNumberHeading" xfId="13" xr:uid="{7D021810-42A7-4B34-A669-4278891D610C}"/>
    <cellStyle name="FacilityNumberHeadingWhite" xfId="14" xr:uid="{32EAC198-9E25-45A3-8B35-5AC714B009FB}"/>
    <cellStyle name="Normal" xfId="0" builtinId="0"/>
    <cellStyle name="PullDownListBorderedLB" xfId="11" xr:uid="{6214D842-052B-4909-BA56-173F00994C63}"/>
    <cellStyle name="TableHeadingBB" xfId="4" xr:uid="{E74F0FB0-1D7F-4FF3-9B4E-DC8B304C7EB0}"/>
    <cellStyle name="TableHeadingBBLB" xfId="3" xr:uid="{8DAE2466-4C44-4DEC-8CB4-6EE2806A7046}"/>
    <cellStyle name="TableHeadingBold" xfId="2" xr:uid="{BCAA55F1-6685-435A-85AB-0DA9B54B9B85}"/>
    <cellStyle name="TableHeadingBoldLB" xfId="1" xr:uid="{961652DB-A39D-4C3C-9BE4-19DE8B1F7AB3}"/>
    <cellStyle name="UserInput" xfId="8" xr:uid="{91074548-3821-4312-84E3-9FB76EE81488}"/>
    <cellStyle name="UserInputBordered" xfId="7" xr:uid="{22BA3C56-6AD8-44CC-AE8E-D332D034B336}"/>
    <cellStyle name="UserInputBorderedIDCode" xfId="17" xr:uid="{EF89CF3B-EF02-47C8-B5C2-002192DC468C}"/>
    <cellStyle name="UserInputBorderedSingle" xfId="6" xr:uid="{862A8CE1-F35E-43C5-89BD-F1F79D328730}"/>
    <cellStyle name="UserInputBorderedSingleLB" xfId="5" xr:uid="{5F1AFCA0-8924-4DC4-B30D-82FC1A3FA6AC}"/>
    <cellStyle name="UserInputLeftBordered" xfId="16" xr:uid="{0F693863-5ABC-4D81-B110-9F9AB5EB97D3}"/>
  </cellStyles>
  <dxfs count="1">
    <dxf>
      <font>
        <b/>
        <i val="0"/>
        <strike val="0"/>
        <color rgb="FFFF0000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179318</xdr:colOff>
      <xdr:row>49</xdr:row>
      <xdr:rowOff>86730</xdr:rowOff>
    </xdr:from>
    <xdr:to>
      <xdr:col>8</xdr:col>
      <xdr:colOff>358640</xdr:colOff>
      <xdr:row>70</xdr:row>
      <xdr:rowOff>60794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43D54-8017-40D3-9057-5C60A36E0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918" y="10575826"/>
          <a:ext cx="5471164" cy="400935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0EEF-C551-4848-8B33-A18693196186}">
  <sheetPr codeName="Sheet1"/>
  <dimension ref="B1:BA48"/>
  <sheetViews>
    <sheetView tabSelected="1" zoomScaleNormal="100" zoomScaleSheetLayoutView="115" workbookViewId="0">
      <selection activeCell="C9" sqref="C9"/>
    </sheetView>
  </sheetViews>
  <sheetFormatPr defaultColWidth="9.109375" defaultRowHeight="14.4" x14ac:dyDescent="0.3"/>
  <cols>
    <col min="1" max="1" width="9.109375" style="1"/>
    <col min="2" max="2" width="4.109375" style="1" customWidth="1"/>
    <col min="3" max="3" width="30.33203125" style="1" customWidth="1"/>
    <col min="4" max="4" width="5.109375" style="1" customWidth="1"/>
    <col min="5" max="5" width="11.33203125" style="1" customWidth="1"/>
    <col min="6" max="6" width="9.109375" style="1"/>
    <col min="7" max="7" width="9.5546875" style="1" bestFit="1" customWidth="1"/>
    <col min="8" max="8" width="9.6640625" style="1" bestFit="1" customWidth="1"/>
    <col min="9" max="13" width="9.109375" style="1"/>
    <col min="14" max="14" width="13.33203125" style="1" customWidth="1"/>
    <col min="15" max="15" width="11.88671875" style="1" customWidth="1"/>
    <col min="16" max="17" width="9.109375" style="1" hidden="1" customWidth="1"/>
    <col min="18" max="18" width="12" style="22" hidden="1" customWidth="1"/>
    <col min="19" max="21" width="9.109375" style="22" hidden="1" customWidth="1"/>
    <col min="22" max="22" width="10.6640625" style="22" hidden="1" customWidth="1"/>
    <col min="23" max="23" width="10.109375" style="22" hidden="1" customWidth="1"/>
    <col min="24" max="24" width="9.5546875" style="22" hidden="1" customWidth="1"/>
    <col min="25" max="25" width="11.33203125" style="22" hidden="1" customWidth="1"/>
    <col min="26" max="26" width="23" style="22" hidden="1" customWidth="1"/>
    <col min="27" max="27" width="23.44140625" style="22" hidden="1" customWidth="1"/>
    <col min="28" max="31" width="9.109375" style="22" hidden="1" customWidth="1"/>
    <col min="32" max="32" width="10" style="22" hidden="1" customWidth="1"/>
    <col min="33" max="34" width="11.44140625" style="22" hidden="1" customWidth="1"/>
    <col min="35" max="35" width="13.5546875" style="22" hidden="1" customWidth="1"/>
    <col min="36" max="36" width="10.33203125" style="22" hidden="1" customWidth="1"/>
    <col min="37" max="40" width="9.109375" style="22" hidden="1" customWidth="1"/>
    <col min="41" max="44" width="12" style="22" hidden="1" customWidth="1"/>
    <col min="45" max="48" width="12" style="1" hidden="1" customWidth="1"/>
    <col min="49" max="53" width="9.109375" style="1" hidden="1" customWidth="1"/>
    <col min="54" max="16384" width="9.109375" style="1"/>
  </cols>
  <sheetData>
    <row r="1" spans="2:53" ht="16.5" customHeight="1" thickTop="1" thickBot="1" x14ac:dyDescent="0.35">
      <c r="AG1" s="60" t="s">
        <v>65</v>
      </c>
      <c r="AI1" s="70"/>
      <c r="AJ1" s="123" t="s">
        <v>53</v>
      </c>
      <c r="AK1" s="124"/>
      <c r="AL1" s="124"/>
      <c r="AM1" s="124"/>
      <c r="AN1" s="125"/>
    </row>
    <row r="2" spans="2:53" ht="22.5" customHeight="1" thickBot="1" x14ac:dyDescent="0.35">
      <c r="C2" s="2" t="s">
        <v>0</v>
      </c>
      <c r="D2" s="3"/>
      <c r="E2" s="3"/>
      <c r="F2" s="4"/>
      <c r="AG2" s="60" t="s">
        <v>66</v>
      </c>
      <c r="AI2" s="71"/>
      <c r="AJ2" s="72" t="s">
        <v>54</v>
      </c>
      <c r="AK2" s="72" t="s">
        <v>55</v>
      </c>
      <c r="AL2" s="72" t="s">
        <v>56</v>
      </c>
      <c r="AM2" s="72" t="s">
        <v>57</v>
      </c>
      <c r="AN2" s="73" t="s">
        <v>64</v>
      </c>
      <c r="AP2" s="31"/>
      <c r="AQ2" s="31"/>
      <c r="AR2" s="31"/>
      <c r="AS2" s="31"/>
      <c r="AT2" s="57"/>
    </row>
    <row r="3" spans="2:53" x14ac:dyDescent="0.3">
      <c r="C3" s="61"/>
      <c r="D3" s="62" t="s">
        <v>1</v>
      </c>
      <c r="E3" s="5">
        <f>IF(COUNT(R34:S48)&gt;0,"Error",SUM(I34:I48))</f>
        <v>0</v>
      </c>
      <c r="F3" s="6" t="s">
        <v>2</v>
      </c>
      <c r="AG3" s="60" t="s">
        <v>67</v>
      </c>
      <c r="AI3" s="74" t="s">
        <v>58</v>
      </c>
      <c r="AJ3" s="75">
        <v>31</v>
      </c>
      <c r="AK3" s="75">
        <v>33</v>
      </c>
      <c r="AL3" s="75">
        <v>38</v>
      </c>
      <c r="AM3" s="75">
        <v>43</v>
      </c>
      <c r="AN3" s="76">
        <v>46</v>
      </c>
    </row>
    <row r="4" spans="2:53" x14ac:dyDescent="0.3">
      <c r="C4" s="61"/>
      <c r="D4" s="62" t="s">
        <v>3</v>
      </c>
      <c r="E4" s="5">
        <f>IF(SUM(R34:S48)&gt;0,"Error",SUM(L34:L48))</f>
        <v>0</v>
      </c>
      <c r="F4" s="6" t="s">
        <v>2</v>
      </c>
      <c r="AG4" s="60" t="s">
        <v>68</v>
      </c>
      <c r="AI4" s="77" t="s">
        <v>51</v>
      </c>
      <c r="AJ4" s="24">
        <v>10</v>
      </c>
      <c r="AK4" s="24">
        <v>10</v>
      </c>
      <c r="AL4" s="24">
        <v>10</v>
      </c>
      <c r="AM4" s="24">
        <v>10</v>
      </c>
      <c r="AN4" s="78">
        <v>10</v>
      </c>
    </row>
    <row r="5" spans="2:53" ht="16.2" thickBot="1" x14ac:dyDescent="0.35">
      <c r="C5" s="63"/>
      <c r="D5" s="64" t="s">
        <v>4</v>
      </c>
      <c r="E5" s="7">
        <f>IF(OR(E3="Error",E4="Error"),"Error",E3+E4)</f>
        <v>0</v>
      </c>
      <c r="F5" s="8" t="s">
        <v>2</v>
      </c>
      <c r="AI5" s="79" t="s">
        <v>52</v>
      </c>
      <c r="AJ5" s="80">
        <f>AJ3-AJ4/2</f>
        <v>26</v>
      </c>
      <c r="AK5" s="80">
        <f t="shared" ref="AK5:AN5" si="0">AK3-AK4/2</f>
        <v>28</v>
      </c>
      <c r="AL5" s="80">
        <f t="shared" si="0"/>
        <v>33</v>
      </c>
      <c r="AM5" s="80">
        <f t="shared" si="0"/>
        <v>38</v>
      </c>
      <c r="AN5" s="81">
        <f t="shared" si="0"/>
        <v>41</v>
      </c>
    </row>
    <row r="6" spans="2:53" ht="25.5" customHeight="1" thickBot="1" x14ac:dyDescent="0.35">
      <c r="R6" s="32" t="s">
        <v>30</v>
      </c>
      <c r="S6" s="33" t="s">
        <v>31</v>
      </c>
      <c r="T6" s="33" t="s">
        <v>32</v>
      </c>
      <c r="U6" s="34"/>
      <c r="V6" s="32"/>
      <c r="W6" s="33"/>
      <c r="X6" s="33"/>
      <c r="Y6" s="33"/>
      <c r="Z6" s="33"/>
      <c r="AA6" s="44"/>
      <c r="AB6" s="120" t="s">
        <v>37</v>
      </c>
      <c r="AC6" s="121"/>
      <c r="AD6" s="121" t="s">
        <v>38</v>
      </c>
      <c r="AE6" s="122"/>
      <c r="AF6" s="68"/>
      <c r="AG6" s="66"/>
      <c r="AH6" s="67"/>
      <c r="AI6" s="32"/>
      <c r="AJ6" s="126" t="s">
        <v>77</v>
      </c>
      <c r="AK6" s="127"/>
      <c r="AL6" s="127"/>
      <c r="AM6" s="127"/>
      <c r="AN6" s="127"/>
      <c r="AO6" s="32"/>
      <c r="AP6" s="33"/>
      <c r="AQ6" s="69"/>
      <c r="AR6" s="128" t="s">
        <v>78</v>
      </c>
      <c r="AS6" s="129"/>
      <c r="AT6" s="129"/>
      <c r="AU6" s="129"/>
      <c r="AV6" s="126"/>
      <c r="AW6" s="120" t="s">
        <v>82</v>
      </c>
      <c r="AX6" s="121"/>
      <c r="AY6" s="121"/>
      <c r="AZ6" s="121"/>
      <c r="BA6" s="122"/>
    </row>
    <row r="7" spans="2:53" ht="53.25" customHeight="1" x14ac:dyDescent="0.3">
      <c r="B7" s="89"/>
      <c r="C7" s="19" t="s">
        <v>72</v>
      </c>
      <c r="D7" s="19" t="s">
        <v>73</v>
      </c>
      <c r="E7" s="101" t="s">
        <v>74</v>
      </c>
      <c r="F7" s="19" t="s">
        <v>75</v>
      </c>
      <c r="G7" s="19" t="s">
        <v>76</v>
      </c>
      <c r="H7" s="19" t="s">
        <v>5</v>
      </c>
      <c r="I7" s="19" t="s">
        <v>6</v>
      </c>
      <c r="J7" s="19" t="s">
        <v>7</v>
      </c>
      <c r="K7" s="19" t="s">
        <v>8</v>
      </c>
      <c r="L7" s="19" t="s">
        <v>9</v>
      </c>
      <c r="M7" s="19" t="s">
        <v>10</v>
      </c>
      <c r="N7" s="19" t="s">
        <v>50</v>
      </c>
      <c r="O7" s="102" t="s">
        <v>59</v>
      </c>
      <c r="R7" s="35" t="s">
        <v>11</v>
      </c>
      <c r="S7" s="25" t="s">
        <v>12</v>
      </c>
      <c r="T7" s="25" t="s">
        <v>13</v>
      </c>
      <c r="U7" s="36" t="s">
        <v>36</v>
      </c>
      <c r="V7" s="45" t="s">
        <v>33</v>
      </c>
      <c r="W7" s="24" t="s">
        <v>35</v>
      </c>
      <c r="X7" s="24" t="s">
        <v>34</v>
      </c>
      <c r="Y7" s="24" t="s">
        <v>46</v>
      </c>
      <c r="Z7" s="26" t="s">
        <v>61</v>
      </c>
      <c r="AA7" s="46" t="s">
        <v>62</v>
      </c>
      <c r="AB7" s="49" t="s">
        <v>39</v>
      </c>
      <c r="AC7" s="26" t="s">
        <v>40</v>
      </c>
      <c r="AD7" s="26" t="s">
        <v>39</v>
      </c>
      <c r="AE7" s="46" t="s">
        <v>41</v>
      </c>
      <c r="AF7" s="49" t="s">
        <v>45</v>
      </c>
      <c r="AG7" s="26" t="s">
        <v>42</v>
      </c>
      <c r="AH7" s="46" t="s">
        <v>43</v>
      </c>
      <c r="AI7" s="49" t="s">
        <v>63</v>
      </c>
      <c r="AJ7" s="24" t="s">
        <v>54</v>
      </c>
      <c r="AK7" s="24" t="s">
        <v>55</v>
      </c>
      <c r="AL7" s="24" t="s">
        <v>56</v>
      </c>
      <c r="AM7" s="24" t="s">
        <v>57</v>
      </c>
      <c r="AN7" s="108">
        <v>365</v>
      </c>
      <c r="AO7" s="49" t="s">
        <v>79</v>
      </c>
      <c r="AP7" s="26" t="s">
        <v>80</v>
      </c>
      <c r="AQ7" s="114" t="s">
        <v>81</v>
      </c>
      <c r="AR7" s="45" t="s">
        <v>54</v>
      </c>
      <c r="AS7" s="24" t="s">
        <v>55</v>
      </c>
      <c r="AT7" s="24" t="s">
        <v>56</v>
      </c>
      <c r="AU7" s="24" t="s">
        <v>57</v>
      </c>
      <c r="AV7" s="108">
        <v>365</v>
      </c>
      <c r="AW7" s="45" t="s">
        <v>54</v>
      </c>
      <c r="AX7" s="24" t="s">
        <v>55</v>
      </c>
      <c r="AY7" s="24" t="s">
        <v>56</v>
      </c>
      <c r="AZ7" s="24" t="s">
        <v>57</v>
      </c>
      <c r="BA7" s="55">
        <v>365</v>
      </c>
    </row>
    <row r="8" spans="2:53" ht="16.5" customHeight="1" x14ac:dyDescent="0.3">
      <c r="B8" s="92">
        <v>-1</v>
      </c>
      <c r="C8" s="83"/>
      <c r="D8" s="83"/>
      <c r="E8" s="97" t="s">
        <v>14</v>
      </c>
      <c r="F8" s="83" t="s">
        <v>15</v>
      </c>
      <c r="G8" s="83" t="s">
        <v>16</v>
      </c>
      <c r="H8" s="83" t="s">
        <v>17</v>
      </c>
      <c r="I8" s="83" t="s">
        <v>17</v>
      </c>
      <c r="J8" s="83"/>
      <c r="K8" s="83" t="s">
        <v>18</v>
      </c>
      <c r="L8" s="83" t="s">
        <v>17</v>
      </c>
      <c r="M8" s="83" t="s">
        <v>17</v>
      </c>
      <c r="N8" s="83"/>
      <c r="O8" s="103" t="s">
        <v>60</v>
      </c>
      <c r="R8" s="37" t="s">
        <v>19</v>
      </c>
      <c r="S8" s="27" t="s">
        <v>19</v>
      </c>
      <c r="T8" s="27" t="s">
        <v>19</v>
      </c>
      <c r="U8" s="36" t="s">
        <v>17</v>
      </c>
      <c r="V8" s="37" t="s">
        <v>19</v>
      </c>
      <c r="W8" s="27" t="s">
        <v>19</v>
      </c>
      <c r="X8" s="27" t="s">
        <v>19</v>
      </c>
      <c r="Y8" s="27" t="s">
        <v>19</v>
      </c>
      <c r="Z8" s="27" t="s">
        <v>47</v>
      </c>
      <c r="AA8" s="39" t="s">
        <v>48</v>
      </c>
      <c r="AB8" s="49" t="s">
        <v>17</v>
      </c>
      <c r="AC8" s="26" t="s">
        <v>17</v>
      </c>
      <c r="AD8" s="26" t="s">
        <v>17</v>
      </c>
      <c r="AE8" s="46" t="s">
        <v>17</v>
      </c>
      <c r="AF8" s="49" t="s">
        <v>49</v>
      </c>
      <c r="AG8" s="26" t="s">
        <v>44</v>
      </c>
      <c r="AH8" s="46" t="s">
        <v>44</v>
      </c>
      <c r="AI8" s="49" t="s">
        <v>17</v>
      </c>
      <c r="AJ8" s="24"/>
      <c r="AK8" s="24"/>
      <c r="AL8" s="24"/>
      <c r="AM8" s="24"/>
      <c r="AN8" s="108"/>
      <c r="AO8" s="45"/>
      <c r="AP8" s="24"/>
      <c r="AQ8" s="108"/>
      <c r="AR8" s="45"/>
      <c r="AS8" s="110"/>
      <c r="AT8" s="110"/>
      <c r="AU8" s="110"/>
      <c r="AV8" s="117"/>
      <c r="AW8" s="45"/>
      <c r="AX8" s="110"/>
      <c r="AY8" s="110"/>
      <c r="AZ8" s="110"/>
      <c r="BA8" s="116"/>
    </row>
    <row r="9" spans="2:53" ht="16.5" customHeight="1" x14ac:dyDescent="0.3">
      <c r="B9" s="94">
        <v>0</v>
      </c>
      <c r="C9" s="98"/>
      <c r="D9" s="99"/>
      <c r="E9" s="100"/>
      <c r="F9" s="16"/>
      <c r="G9" s="16"/>
      <c r="H9" s="17"/>
      <c r="I9" s="16"/>
      <c r="J9" s="17"/>
      <c r="K9" s="17"/>
      <c r="L9" s="16"/>
      <c r="M9" s="17"/>
      <c r="N9" s="118"/>
      <c r="O9" s="104" t="str">
        <f>IF(N9="","",IF(OR(N9=$AG$1,N9=$AG$4), 100,IF(N9=$AG$2,AW9,AX9)))</f>
        <v/>
      </c>
      <c r="R9" s="38">
        <f t="shared" ref="R9:R23" si="1">ATAN(E9/100)</f>
        <v>0</v>
      </c>
      <c r="S9" s="28">
        <f t="shared" ref="S9:S23" si="2">IF(F9=0,0,ATAN(1/F9))</f>
        <v>0</v>
      </c>
      <c r="T9" s="29">
        <f t="shared" ref="T9:T23" si="3">G9/180*PI()</f>
        <v>0</v>
      </c>
      <c r="U9" s="39">
        <f t="shared" ref="U9:U23" si="4">H9-J9*M9</f>
        <v>0</v>
      </c>
      <c r="V9" s="38">
        <f>T9-R9</f>
        <v>0</v>
      </c>
      <c r="W9" s="28">
        <f>PI()-T9</f>
        <v>3.1415926535897931</v>
      </c>
      <c r="X9" s="28">
        <f>S9-R9</f>
        <v>0</v>
      </c>
      <c r="Y9" s="29">
        <f>PI()-S9</f>
        <v>3.1415926535897931</v>
      </c>
      <c r="Z9" s="28">
        <f>IF(R9=0,1,1/SIN(V9)*SIN(W9))</f>
        <v>1</v>
      </c>
      <c r="AA9" s="47">
        <f>IF(R9=0,1,1/SIN(X9)*SIN(Y9))</f>
        <v>1</v>
      </c>
      <c r="AB9" s="50">
        <f t="shared" ref="AB9:AB23" si="5">(I9/2)*Z9</f>
        <v>0</v>
      </c>
      <c r="AC9" s="30">
        <f t="shared" ref="AC9:AC23" si="6">(I9/2)*AA9</f>
        <v>0</v>
      </c>
      <c r="AD9" s="30">
        <f t="shared" ref="AD9:AD23" si="7">(L9/2)*Z9</f>
        <v>0</v>
      </c>
      <c r="AE9" s="51">
        <f t="shared" ref="AE9:AE23" si="8">(L9/2)*AA9</f>
        <v>0</v>
      </c>
      <c r="AF9" s="50">
        <f>COS(R9)</f>
        <v>1</v>
      </c>
      <c r="AG9" s="30">
        <f>(AB9+AC9)*AF9*U9/43560</f>
        <v>0</v>
      </c>
      <c r="AH9" s="51">
        <f t="shared" ref="AH9:AH23" si="9">(AD9+AE9)*AF9*J9*M9/43560</f>
        <v>0</v>
      </c>
      <c r="AI9" s="56">
        <f t="shared" ref="AI9:AI23" si="10">(AC9*AF9-I9/2)/COS(S9)</f>
        <v>0</v>
      </c>
      <c r="AJ9" s="31">
        <f>AI9/$AJ$5</f>
        <v>0</v>
      </c>
      <c r="AK9" s="31">
        <f>AI9/$AK$5</f>
        <v>0</v>
      </c>
      <c r="AL9" s="31">
        <f>AI9/$AL$5</f>
        <v>0</v>
      </c>
      <c r="AM9" s="31">
        <f>AI9/$AM$5</f>
        <v>0</v>
      </c>
      <c r="AN9" s="109">
        <f>AI9/$AN$5</f>
        <v>0</v>
      </c>
      <c r="AO9" s="111" t="str">
        <f>IF(E9="","",L9/I9)</f>
        <v/>
      </c>
      <c r="AP9" s="29" t="str">
        <f>IF(AO9="","",1*U9/(AO9^2*(J9*M9)+1*U9))</f>
        <v/>
      </c>
      <c r="AQ9" s="115" t="str">
        <f>IF(AO9="","",AO9^2*(J9*M9)/(AO9^2*(J9*M9)+1*U9))</f>
        <v/>
      </c>
      <c r="AR9" s="111" t="str">
        <f>IF(E9="","",AJ9*(AP9+AO9*AQ9))</f>
        <v/>
      </c>
      <c r="AS9" s="29" t="str">
        <f>IF(E9="","",AK9*(AP9+AO9*AQ9))</f>
        <v/>
      </c>
      <c r="AT9" s="29" t="str">
        <f>IF(E9="","",AL9*(AP9+AO9*AQ9))</f>
        <v/>
      </c>
      <c r="AU9" s="29" t="str">
        <f>IF(E9="","",AM9*(AP9+AO9*AQ9))</f>
        <v/>
      </c>
      <c r="AV9" s="115" t="str">
        <f>IF(E9="","",AN9*(AP9+AO9*AQ9))</f>
        <v/>
      </c>
      <c r="AW9" s="111" t="str">
        <f>IF(E9="","",IF(AR9&lt;1,100,IF(AR9&lt;1.5,150,IF(AR9&lt;2,200,IF(AR9&lt;2.5,250,300)))))</f>
        <v/>
      </c>
      <c r="AX9" s="29" t="str">
        <f>IF(E9="","",IF(AS9&lt;1,100,IF(AS9&lt;1.5,150,IF(AS9&lt;2,200,IF(AS9&lt;2.5,250,300)))))</f>
        <v/>
      </c>
      <c r="AY9" s="29" t="str">
        <f>IF(E9="","",IF(AT9&lt;1,100,IF(AT9&lt;1.5,150,IF(AT9&lt;2,200,IF(AT9&lt;2.5,250,300)))))</f>
        <v/>
      </c>
      <c r="AZ9" s="29" t="str">
        <f>IF(E9="","",IF(AU9&lt;1,100,IF(AU9&lt;1.5,150,IF(AU9&lt;2,200,IF(AU9&lt;2.5,250,300)))))</f>
        <v/>
      </c>
      <c r="BA9" s="112" t="str">
        <f>IF(E9="","",IF(AV9&lt;1,100,IF(AV9&lt;1.5,150,IF(AV9&lt;2,200,IF(AV9&lt;2.5,250,300)))))</f>
        <v/>
      </c>
    </row>
    <row r="10" spans="2:53" x14ac:dyDescent="0.3">
      <c r="B10" s="94">
        <v>1</v>
      </c>
      <c r="C10" s="98"/>
      <c r="D10" s="99"/>
      <c r="E10" s="100"/>
      <c r="F10" s="16"/>
      <c r="G10" s="16"/>
      <c r="H10" s="17"/>
      <c r="I10" s="16"/>
      <c r="J10" s="17"/>
      <c r="K10" s="17"/>
      <c r="L10" s="16"/>
      <c r="M10" s="17"/>
      <c r="N10" s="118"/>
      <c r="O10" s="104" t="str">
        <f t="shared" ref="O10:O23" si="11">IF(N10="","",IF(OR(N10=$AG$1,N10=$AG$4), 100,IF(N10=$AG$2,AW10,AX10)))</f>
        <v/>
      </c>
      <c r="R10" s="38">
        <f t="shared" si="1"/>
        <v>0</v>
      </c>
      <c r="S10" s="28">
        <f t="shared" si="2"/>
        <v>0</v>
      </c>
      <c r="T10" s="29">
        <f t="shared" si="3"/>
        <v>0</v>
      </c>
      <c r="U10" s="39">
        <f t="shared" si="4"/>
        <v>0</v>
      </c>
      <c r="V10" s="38">
        <f t="shared" ref="V10:V23" si="12">T10-R10</f>
        <v>0</v>
      </c>
      <c r="W10" s="28">
        <f t="shared" ref="W10:W23" si="13">PI()-T10</f>
        <v>3.1415926535897931</v>
      </c>
      <c r="X10" s="28">
        <f t="shared" ref="X10:X23" si="14">S10-R10</f>
        <v>0</v>
      </c>
      <c r="Y10" s="29">
        <f t="shared" ref="Y10:Y23" si="15">PI()-S10</f>
        <v>3.1415926535897931</v>
      </c>
      <c r="Z10" s="28">
        <f t="shared" ref="Z10:Z23" si="16">IF(R10=0,1,1/SIN(V10)*SIN(W10))</f>
        <v>1</v>
      </c>
      <c r="AA10" s="47">
        <f t="shared" ref="AA10:AA23" si="17">IF(R10=0,1,1/SIN(X10)*SIN(Y10))</f>
        <v>1</v>
      </c>
      <c r="AB10" s="50">
        <f t="shared" si="5"/>
        <v>0</v>
      </c>
      <c r="AC10" s="30">
        <f t="shared" si="6"/>
        <v>0</v>
      </c>
      <c r="AD10" s="30">
        <f t="shared" si="7"/>
        <v>0</v>
      </c>
      <c r="AE10" s="51">
        <f t="shared" si="8"/>
        <v>0</v>
      </c>
      <c r="AF10" s="50">
        <f t="shared" ref="AF10:AF23" si="18">COS(R10)</f>
        <v>1</v>
      </c>
      <c r="AG10" s="30">
        <f t="shared" ref="AG10:AG23" si="19">(AB10+AC10)*AF10*U10/43560</f>
        <v>0</v>
      </c>
      <c r="AH10" s="51">
        <f t="shared" si="9"/>
        <v>0</v>
      </c>
      <c r="AI10" s="56">
        <f t="shared" si="10"/>
        <v>0</v>
      </c>
      <c r="AJ10" s="31">
        <f t="shared" ref="AJ10:AJ23" si="20">AI10/$AJ$5</f>
        <v>0</v>
      </c>
      <c r="AK10" s="31">
        <f t="shared" ref="AK10:AK23" si="21">AI10/$AK$5</f>
        <v>0</v>
      </c>
      <c r="AL10" s="31">
        <f t="shared" ref="AL10:AL23" si="22">AI10/$AL$5</f>
        <v>0</v>
      </c>
      <c r="AM10" s="31">
        <f t="shared" ref="AM10:AM23" si="23">AI10/$AM$5</f>
        <v>0</v>
      </c>
      <c r="AN10" s="109">
        <f t="shared" ref="AN10:AN23" si="24">AI10/$AN$5</f>
        <v>0</v>
      </c>
      <c r="AO10" s="111" t="str">
        <f t="shared" ref="AO10:AO23" si="25">IF(E10="","",L10/I10)</f>
        <v/>
      </c>
      <c r="AP10" s="29" t="str">
        <f t="shared" ref="AP10:AP23" si="26">IF(AO10="","",1*U10/(AO10^2*(J10*M10)+1*U10))</f>
        <v/>
      </c>
      <c r="AQ10" s="115" t="str">
        <f t="shared" ref="AQ10:AQ23" si="27">IF(AO10="","",AO10^2*(J10*M10)/(AO10^2*(J10*M10)+1*U10))</f>
        <v/>
      </c>
      <c r="AR10" s="111" t="str">
        <f t="shared" ref="AR10:AR23" si="28">IF(E10="","",AJ10*(AP10+AO10*AQ10))</f>
        <v/>
      </c>
      <c r="AS10" s="29" t="str">
        <f t="shared" ref="AS10:AS23" si="29">IF(E10="","",AK10*(AP10+AO10*AQ10))</f>
        <v/>
      </c>
      <c r="AT10" s="29" t="str">
        <f t="shared" ref="AT10:AT23" si="30">IF(E10="","",AL10*(AP10+AO10*AQ10))</f>
        <v/>
      </c>
      <c r="AU10" s="29" t="str">
        <f t="shared" ref="AU10:AU23" si="31">IF(E10="","",AM10*(AP10+AO10*AQ10))</f>
        <v/>
      </c>
      <c r="AV10" s="115" t="str">
        <f t="shared" ref="AV10:AV23" si="32">IF(E10="","",AN10*(AP10+AO10*AQ10))</f>
        <v/>
      </c>
      <c r="AW10" s="111" t="str">
        <f t="shared" ref="AW10:AW23" si="33">IF(E10="","",IF(AR10&lt;1,100,IF(AR10&lt;1.5,150,IF(AR10&lt;2,200,IF(AR10&lt;2.5,250,300)))))</f>
        <v/>
      </c>
      <c r="AX10" s="29" t="str">
        <f t="shared" ref="AX10:AX23" si="34">IF(E10="","",IF(AS10&lt;1,100,IF(AS10&lt;1.5,150,IF(AS10&lt;2,200,IF(AS10&lt;2.5,250,300)))))</f>
        <v/>
      </c>
      <c r="AY10" s="29" t="str">
        <f t="shared" ref="AY10:AY23" si="35">IF(E10="","",IF(AT10&lt;1,100,IF(AT10&lt;1.5,150,IF(AT10&lt;2,200,IF(AT10&lt;2.5,250,300)))))</f>
        <v/>
      </c>
      <c r="AZ10" s="29" t="str">
        <f t="shared" ref="AZ10:AZ23" si="36">IF(E10="","",IF(AU10&lt;1,100,IF(AU10&lt;1.5,150,IF(AU10&lt;2,200,IF(AU10&lt;2.5,250,300)))))</f>
        <v/>
      </c>
      <c r="BA10" s="112" t="str">
        <f t="shared" ref="BA10:BA23" si="37">IF(E10="","",IF(AV10&lt;1,100,IF(AV10&lt;1.5,150,IF(AV10&lt;2,200,IF(AV10&lt;2.5,250,300)))))</f>
        <v/>
      </c>
    </row>
    <row r="11" spans="2:53" x14ac:dyDescent="0.3">
      <c r="B11" s="94">
        <v>2</v>
      </c>
      <c r="C11" s="98"/>
      <c r="D11" s="99"/>
      <c r="E11" s="100"/>
      <c r="F11" s="16"/>
      <c r="G11" s="16"/>
      <c r="H11" s="17"/>
      <c r="I11" s="16"/>
      <c r="J11" s="17"/>
      <c r="K11" s="17"/>
      <c r="L11" s="16"/>
      <c r="M11" s="17"/>
      <c r="N11" s="118"/>
      <c r="O11" s="104" t="str">
        <f t="shared" si="11"/>
        <v/>
      </c>
      <c r="R11" s="38">
        <f t="shared" si="1"/>
        <v>0</v>
      </c>
      <c r="S11" s="28">
        <f t="shared" si="2"/>
        <v>0</v>
      </c>
      <c r="T11" s="29">
        <f t="shared" si="3"/>
        <v>0</v>
      </c>
      <c r="U11" s="39">
        <f t="shared" si="4"/>
        <v>0</v>
      </c>
      <c r="V11" s="38">
        <f t="shared" si="12"/>
        <v>0</v>
      </c>
      <c r="W11" s="28">
        <f t="shared" si="13"/>
        <v>3.1415926535897931</v>
      </c>
      <c r="X11" s="28">
        <f t="shared" si="14"/>
        <v>0</v>
      </c>
      <c r="Y11" s="29">
        <f t="shared" si="15"/>
        <v>3.1415926535897931</v>
      </c>
      <c r="Z11" s="28">
        <f t="shared" si="16"/>
        <v>1</v>
      </c>
      <c r="AA11" s="47">
        <f t="shared" si="17"/>
        <v>1</v>
      </c>
      <c r="AB11" s="50">
        <f t="shared" si="5"/>
        <v>0</v>
      </c>
      <c r="AC11" s="30">
        <f t="shared" si="6"/>
        <v>0</v>
      </c>
      <c r="AD11" s="30">
        <f t="shared" si="7"/>
        <v>0</v>
      </c>
      <c r="AE11" s="51">
        <f t="shared" si="8"/>
        <v>0</v>
      </c>
      <c r="AF11" s="50">
        <f t="shared" si="18"/>
        <v>1</v>
      </c>
      <c r="AG11" s="30">
        <f t="shared" si="19"/>
        <v>0</v>
      </c>
      <c r="AH11" s="51">
        <f t="shared" si="9"/>
        <v>0</v>
      </c>
      <c r="AI11" s="56">
        <f t="shared" si="10"/>
        <v>0</v>
      </c>
      <c r="AJ11" s="31">
        <f t="shared" si="20"/>
        <v>0</v>
      </c>
      <c r="AK11" s="31">
        <f t="shared" si="21"/>
        <v>0</v>
      </c>
      <c r="AL11" s="31">
        <f t="shared" si="22"/>
        <v>0</v>
      </c>
      <c r="AM11" s="31">
        <f t="shared" si="23"/>
        <v>0</v>
      </c>
      <c r="AN11" s="109">
        <f t="shared" si="24"/>
        <v>0</v>
      </c>
      <c r="AO11" s="111" t="str">
        <f t="shared" si="25"/>
        <v/>
      </c>
      <c r="AP11" s="29" t="str">
        <f t="shared" si="26"/>
        <v/>
      </c>
      <c r="AQ11" s="115" t="str">
        <f t="shared" si="27"/>
        <v/>
      </c>
      <c r="AR11" s="111" t="str">
        <f t="shared" si="28"/>
        <v/>
      </c>
      <c r="AS11" s="29" t="str">
        <f t="shared" si="29"/>
        <v/>
      </c>
      <c r="AT11" s="29" t="str">
        <f t="shared" si="30"/>
        <v/>
      </c>
      <c r="AU11" s="29" t="str">
        <f t="shared" si="31"/>
        <v/>
      </c>
      <c r="AV11" s="115" t="str">
        <f t="shared" si="32"/>
        <v/>
      </c>
      <c r="AW11" s="111" t="str">
        <f t="shared" si="33"/>
        <v/>
      </c>
      <c r="AX11" s="29" t="str">
        <f t="shared" si="34"/>
        <v/>
      </c>
      <c r="AY11" s="29" t="str">
        <f t="shared" si="35"/>
        <v/>
      </c>
      <c r="AZ11" s="29" t="str">
        <f t="shared" si="36"/>
        <v/>
      </c>
      <c r="BA11" s="112" t="str">
        <f t="shared" si="37"/>
        <v/>
      </c>
    </row>
    <row r="12" spans="2:53" x14ac:dyDescent="0.3">
      <c r="B12" s="94">
        <v>3</v>
      </c>
      <c r="C12" s="98"/>
      <c r="D12" s="99"/>
      <c r="E12" s="100"/>
      <c r="F12" s="16"/>
      <c r="G12" s="16"/>
      <c r="H12" s="17"/>
      <c r="I12" s="16"/>
      <c r="J12" s="17"/>
      <c r="K12" s="17"/>
      <c r="L12" s="16"/>
      <c r="M12" s="17"/>
      <c r="N12" s="118"/>
      <c r="O12" s="104" t="str">
        <f t="shared" si="11"/>
        <v/>
      </c>
      <c r="R12" s="38">
        <f t="shared" si="1"/>
        <v>0</v>
      </c>
      <c r="S12" s="28">
        <f t="shared" si="2"/>
        <v>0</v>
      </c>
      <c r="T12" s="29">
        <f t="shared" si="3"/>
        <v>0</v>
      </c>
      <c r="U12" s="39">
        <f t="shared" si="4"/>
        <v>0</v>
      </c>
      <c r="V12" s="38">
        <f t="shared" si="12"/>
        <v>0</v>
      </c>
      <c r="W12" s="28">
        <f t="shared" si="13"/>
        <v>3.1415926535897931</v>
      </c>
      <c r="X12" s="28">
        <f t="shared" si="14"/>
        <v>0</v>
      </c>
      <c r="Y12" s="29">
        <f t="shared" si="15"/>
        <v>3.1415926535897931</v>
      </c>
      <c r="Z12" s="28">
        <f t="shared" si="16"/>
        <v>1</v>
      </c>
      <c r="AA12" s="47">
        <f t="shared" si="17"/>
        <v>1</v>
      </c>
      <c r="AB12" s="50">
        <f t="shared" si="5"/>
        <v>0</v>
      </c>
      <c r="AC12" s="30">
        <f t="shared" si="6"/>
        <v>0</v>
      </c>
      <c r="AD12" s="30">
        <f t="shared" si="7"/>
        <v>0</v>
      </c>
      <c r="AE12" s="51">
        <f t="shared" si="8"/>
        <v>0</v>
      </c>
      <c r="AF12" s="50">
        <f t="shared" si="18"/>
        <v>1</v>
      </c>
      <c r="AG12" s="30">
        <f t="shared" si="19"/>
        <v>0</v>
      </c>
      <c r="AH12" s="51">
        <f t="shared" si="9"/>
        <v>0</v>
      </c>
      <c r="AI12" s="56">
        <f t="shared" si="10"/>
        <v>0</v>
      </c>
      <c r="AJ12" s="31">
        <f t="shared" si="20"/>
        <v>0</v>
      </c>
      <c r="AK12" s="31">
        <f t="shared" si="21"/>
        <v>0</v>
      </c>
      <c r="AL12" s="31">
        <f t="shared" si="22"/>
        <v>0</v>
      </c>
      <c r="AM12" s="31">
        <f t="shared" si="23"/>
        <v>0</v>
      </c>
      <c r="AN12" s="109">
        <f t="shared" si="24"/>
        <v>0</v>
      </c>
      <c r="AO12" s="111" t="str">
        <f t="shared" si="25"/>
        <v/>
      </c>
      <c r="AP12" s="29" t="str">
        <f t="shared" si="26"/>
        <v/>
      </c>
      <c r="AQ12" s="115" t="str">
        <f t="shared" si="27"/>
        <v/>
      </c>
      <c r="AR12" s="111" t="str">
        <f t="shared" si="28"/>
        <v/>
      </c>
      <c r="AS12" s="29" t="str">
        <f t="shared" si="29"/>
        <v/>
      </c>
      <c r="AT12" s="29" t="str">
        <f t="shared" si="30"/>
        <v/>
      </c>
      <c r="AU12" s="29" t="str">
        <f t="shared" si="31"/>
        <v/>
      </c>
      <c r="AV12" s="115" t="str">
        <f t="shared" si="32"/>
        <v/>
      </c>
      <c r="AW12" s="111" t="str">
        <f t="shared" si="33"/>
        <v/>
      </c>
      <c r="AX12" s="29" t="str">
        <f t="shared" si="34"/>
        <v/>
      </c>
      <c r="AY12" s="29" t="str">
        <f t="shared" si="35"/>
        <v/>
      </c>
      <c r="AZ12" s="29" t="str">
        <f t="shared" si="36"/>
        <v/>
      </c>
      <c r="BA12" s="112" t="str">
        <f t="shared" si="37"/>
        <v/>
      </c>
    </row>
    <row r="13" spans="2:53" x14ac:dyDescent="0.3">
      <c r="B13" s="94">
        <v>4</v>
      </c>
      <c r="C13" s="98"/>
      <c r="D13" s="99"/>
      <c r="E13" s="100"/>
      <c r="F13" s="16"/>
      <c r="G13" s="16"/>
      <c r="H13" s="17"/>
      <c r="I13" s="16"/>
      <c r="J13" s="17"/>
      <c r="K13" s="17"/>
      <c r="L13" s="16"/>
      <c r="M13" s="17"/>
      <c r="N13" s="118"/>
      <c r="O13" s="104" t="str">
        <f t="shared" si="11"/>
        <v/>
      </c>
      <c r="R13" s="38">
        <f t="shared" si="1"/>
        <v>0</v>
      </c>
      <c r="S13" s="28">
        <f t="shared" si="2"/>
        <v>0</v>
      </c>
      <c r="T13" s="29">
        <f t="shared" si="3"/>
        <v>0</v>
      </c>
      <c r="U13" s="39">
        <f t="shared" si="4"/>
        <v>0</v>
      </c>
      <c r="V13" s="38">
        <f t="shared" si="12"/>
        <v>0</v>
      </c>
      <c r="W13" s="28">
        <f t="shared" si="13"/>
        <v>3.1415926535897931</v>
      </c>
      <c r="X13" s="28">
        <f t="shared" si="14"/>
        <v>0</v>
      </c>
      <c r="Y13" s="29">
        <f t="shared" si="15"/>
        <v>3.1415926535897931</v>
      </c>
      <c r="Z13" s="28">
        <f t="shared" si="16"/>
        <v>1</v>
      </c>
      <c r="AA13" s="47">
        <f t="shared" si="17"/>
        <v>1</v>
      </c>
      <c r="AB13" s="50">
        <f t="shared" si="5"/>
        <v>0</v>
      </c>
      <c r="AC13" s="30">
        <f t="shared" si="6"/>
        <v>0</v>
      </c>
      <c r="AD13" s="30">
        <f t="shared" si="7"/>
        <v>0</v>
      </c>
      <c r="AE13" s="51">
        <f t="shared" si="8"/>
        <v>0</v>
      </c>
      <c r="AF13" s="50">
        <f t="shared" si="18"/>
        <v>1</v>
      </c>
      <c r="AG13" s="30">
        <f t="shared" si="19"/>
        <v>0</v>
      </c>
      <c r="AH13" s="51">
        <f t="shared" si="9"/>
        <v>0</v>
      </c>
      <c r="AI13" s="56">
        <f t="shared" si="10"/>
        <v>0</v>
      </c>
      <c r="AJ13" s="31">
        <f t="shared" si="20"/>
        <v>0</v>
      </c>
      <c r="AK13" s="31">
        <f t="shared" si="21"/>
        <v>0</v>
      </c>
      <c r="AL13" s="31">
        <f t="shared" si="22"/>
        <v>0</v>
      </c>
      <c r="AM13" s="31">
        <f t="shared" si="23"/>
        <v>0</v>
      </c>
      <c r="AN13" s="109">
        <f t="shared" si="24"/>
        <v>0</v>
      </c>
      <c r="AO13" s="111" t="str">
        <f t="shared" si="25"/>
        <v/>
      </c>
      <c r="AP13" s="29" t="str">
        <f t="shared" si="26"/>
        <v/>
      </c>
      <c r="AQ13" s="115" t="str">
        <f t="shared" si="27"/>
        <v/>
      </c>
      <c r="AR13" s="111" t="str">
        <f t="shared" si="28"/>
        <v/>
      </c>
      <c r="AS13" s="29" t="str">
        <f t="shared" si="29"/>
        <v/>
      </c>
      <c r="AT13" s="29" t="str">
        <f t="shared" si="30"/>
        <v/>
      </c>
      <c r="AU13" s="29" t="str">
        <f t="shared" si="31"/>
        <v/>
      </c>
      <c r="AV13" s="115" t="str">
        <f t="shared" si="32"/>
        <v/>
      </c>
      <c r="AW13" s="111" t="str">
        <f t="shared" si="33"/>
        <v/>
      </c>
      <c r="AX13" s="29" t="str">
        <f t="shared" si="34"/>
        <v/>
      </c>
      <c r="AY13" s="29" t="str">
        <f t="shared" si="35"/>
        <v/>
      </c>
      <c r="AZ13" s="29" t="str">
        <f t="shared" si="36"/>
        <v/>
      </c>
      <c r="BA13" s="112" t="str">
        <f t="shared" si="37"/>
        <v/>
      </c>
    </row>
    <row r="14" spans="2:53" x14ac:dyDescent="0.3">
      <c r="B14" s="94">
        <v>5</v>
      </c>
      <c r="C14" s="98"/>
      <c r="D14" s="99"/>
      <c r="E14" s="100"/>
      <c r="F14" s="16"/>
      <c r="G14" s="16"/>
      <c r="H14" s="17"/>
      <c r="I14" s="16"/>
      <c r="J14" s="17"/>
      <c r="K14" s="17"/>
      <c r="L14" s="16"/>
      <c r="M14" s="17"/>
      <c r="N14" s="118"/>
      <c r="O14" s="104" t="str">
        <f t="shared" si="11"/>
        <v/>
      </c>
      <c r="R14" s="38">
        <f t="shared" si="1"/>
        <v>0</v>
      </c>
      <c r="S14" s="28">
        <f t="shared" si="2"/>
        <v>0</v>
      </c>
      <c r="T14" s="29">
        <f t="shared" si="3"/>
        <v>0</v>
      </c>
      <c r="U14" s="39">
        <f t="shared" si="4"/>
        <v>0</v>
      </c>
      <c r="V14" s="38">
        <f t="shared" si="12"/>
        <v>0</v>
      </c>
      <c r="W14" s="28">
        <f t="shared" si="13"/>
        <v>3.1415926535897931</v>
      </c>
      <c r="X14" s="28">
        <f t="shared" si="14"/>
        <v>0</v>
      </c>
      <c r="Y14" s="29">
        <f t="shared" si="15"/>
        <v>3.1415926535897931</v>
      </c>
      <c r="Z14" s="28">
        <f t="shared" si="16"/>
        <v>1</v>
      </c>
      <c r="AA14" s="47">
        <f t="shared" si="17"/>
        <v>1</v>
      </c>
      <c r="AB14" s="50">
        <f t="shared" si="5"/>
        <v>0</v>
      </c>
      <c r="AC14" s="30">
        <f t="shared" si="6"/>
        <v>0</v>
      </c>
      <c r="AD14" s="30">
        <f t="shared" si="7"/>
        <v>0</v>
      </c>
      <c r="AE14" s="51">
        <f t="shared" si="8"/>
        <v>0</v>
      </c>
      <c r="AF14" s="50">
        <f t="shared" si="18"/>
        <v>1</v>
      </c>
      <c r="AG14" s="30">
        <f t="shared" si="19"/>
        <v>0</v>
      </c>
      <c r="AH14" s="51">
        <f t="shared" si="9"/>
        <v>0</v>
      </c>
      <c r="AI14" s="56">
        <f t="shared" si="10"/>
        <v>0</v>
      </c>
      <c r="AJ14" s="31">
        <f t="shared" si="20"/>
        <v>0</v>
      </c>
      <c r="AK14" s="31">
        <f t="shared" si="21"/>
        <v>0</v>
      </c>
      <c r="AL14" s="31">
        <f t="shared" si="22"/>
        <v>0</v>
      </c>
      <c r="AM14" s="31">
        <f t="shared" si="23"/>
        <v>0</v>
      </c>
      <c r="AN14" s="109">
        <f t="shared" si="24"/>
        <v>0</v>
      </c>
      <c r="AO14" s="111" t="str">
        <f t="shared" si="25"/>
        <v/>
      </c>
      <c r="AP14" s="29" t="str">
        <f t="shared" si="26"/>
        <v/>
      </c>
      <c r="AQ14" s="115" t="str">
        <f t="shared" si="27"/>
        <v/>
      </c>
      <c r="AR14" s="111" t="str">
        <f t="shared" si="28"/>
        <v/>
      </c>
      <c r="AS14" s="29" t="str">
        <f t="shared" si="29"/>
        <v/>
      </c>
      <c r="AT14" s="29" t="str">
        <f t="shared" si="30"/>
        <v/>
      </c>
      <c r="AU14" s="29" t="str">
        <f t="shared" si="31"/>
        <v/>
      </c>
      <c r="AV14" s="115" t="str">
        <f t="shared" si="32"/>
        <v/>
      </c>
      <c r="AW14" s="111" t="str">
        <f t="shared" si="33"/>
        <v/>
      </c>
      <c r="AX14" s="29" t="str">
        <f t="shared" si="34"/>
        <v/>
      </c>
      <c r="AY14" s="29" t="str">
        <f t="shared" si="35"/>
        <v/>
      </c>
      <c r="AZ14" s="29" t="str">
        <f t="shared" si="36"/>
        <v/>
      </c>
      <c r="BA14" s="112" t="str">
        <f t="shared" si="37"/>
        <v/>
      </c>
    </row>
    <row r="15" spans="2:53" x14ac:dyDescent="0.3">
      <c r="B15" s="94">
        <v>6</v>
      </c>
      <c r="C15" s="98"/>
      <c r="D15" s="99"/>
      <c r="E15" s="100"/>
      <c r="F15" s="16"/>
      <c r="G15" s="16"/>
      <c r="H15" s="17"/>
      <c r="I15" s="16"/>
      <c r="J15" s="17"/>
      <c r="K15" s="17"/>
      <c r="L15" s="16"/>
      <c r="M15" s="17"/>
      <c r="N15" s="118"/>
      <c r="O15" s="104" t="str">
        <f t="shared" si="11"/>
        <v/>
      </c>
      <c r="R15" s="38">
        <f t="shared" si="1"/>
        <v>0</v>
      </c>
      <c r="S15" s="28">
        <f t="shared" si="2"/>
        <v>0</v>
      </c>
      <c r="T15" s="29">
        <f t="shared" si="3"/>
        <v>0</v>
      </c>
      <c r="U15" s="39">
        <f t="shared" si="4"/>
        <v>0</v>
      </c>
      <c r="V15" s="38">
        <f t="shared" si="12"/>
        <v>0</v>
      </c>
      <c r="W15" s="28">
        <f t="shared" si="13"/>
        <v>3.1415926535897931</v>
      </c>
      <c r="X15" s="28">
        <f t="shared" si="14"/>
        <v>0</v>
      </c>
      <c r="Y15" s="29">
        <f t="shared" si="15"/>
        <v>3.1415926535897931</v>
      </c>
      <c r="Z15" s="28">
        <f t="shared" si="16"/>
        <v>1</v>
      </c>
      <c r="AA15" s="47">
        <f t="shared" si="17"/>
        <v>1</v>
      </c>
      <c r="AB15" s="50">
        <f t="shared" si="5"/>
        <v>0</v>
      </c>
      <c r="AC15" s="30">
        <f t="shared" si="6"/>
        <v>0</v>
      </c>
      <c r="AD15" s="30">
        <f t="shared" si="7"/>
        <v>0</v>
      </c>
      <c r="AE15" s="51">
        <f t="shared" si="8"/>
        <v>0</v>
      </c>
      <c r="AF15" s="50">
        <f t="shared" si="18"/>
        <v>1</v>
      </c>
      <c r="AG15" s="30">
        <f t="shared" si="19"/>
        <v>0</v>
      </c>
      <c r="AH15" s="51">
        <f t="shared" si="9"/>
        <v>0</v>
      </c>
      <c r="AI15" s="56">
        <f t="shared" si="10"/>
        <v>0</v>
      </c>
      <c r="AJ15" s="31">
        <f t="shared" si="20"/>
        <v>0</v>
      </c>
      <c r="AK15" s="31">
        <f t="shared" si="21"/>
        <v>0</v>
      </c>
      <c r="AL15" s="31">
        <f t="shared" si="22"/>
        <v>0</v>
      </c>
      <c r="AM15" s="31">
        <f t="shared" si="23"/>
        <v>0</v>
      </c>
      <c r="AN15" s="109">
        <f t="shared" si="24"/>
        <v>0</v>
      </c>
      <c r="AO15" s="111" t="str">
        <f t="shared" si="25"/>
        <v/>
      </c>
      <c r="AP15" s="29" t="str">
        <f t="shared" si="26"/>
        <v/>
      </c>
      <c r="AQ15" s="115" t="str">
        <f t="shared" si="27"/>
        <v/>
      </c>
      <c r="AR15" s="111" t="str">
        <f t="shared" si="28"/>
        <v/>
      </c>
      <c r="AS15" s="29" t="str">
        <f t="shared" si="29"/>
        <v/>
      </c>
      <c r="AT15" s="29" t="str">
        <f t="shared" si="30"/>
        <v/>
      </c>
      <c r="AU15" s="29" t="str">
        <f t="shared" si="31"/>
        <v/>
      </c>
      <c r="AV15" s="115" t="str">
        <f t="shared" si="32"/>
        <v/>
      </c>
      <c r="AW15" s="111" t="str">
        <f t="shared" si="33"/>
        <v/>
      </c>
      <c r="AX15" s="29" t="str">
        <f t="shared" si="34"/>
        <v/>
      </c>
      <c r="AY15" s="29" t="str">
        <f t="shared" si="35"/>
        <v/>
      </c>
      <c r="AZ15" s="29" t="str">
        <f t="shared" si="36"/>
        <v/>
      </c>
      <c r="BA15" s="112" t="str">
        <f t="shared" si="37"/>
        <v/>
      </c>
    </row>
    <row r="16" spans="2:53" x14ac:dyDescent="0.3">
      <c r="B16" s="94">
        <v>7</v>
      </c>
      <c r="C16" s="98"/>
      <c r="D16" s="99"/>
      <c r="E16" s="100"/>
      <c r="F16" s="16"/>
      <c r="G16" s="16"/>
      <c r="H16" s="17"/>
      <c r="I16" s="16"/>
      <c r="J16" s="17"/>
      <c r="K16" s="17"/>
      <c r="L16" s="16"/>
      <c r="M16" s="17"/>
      <c r="N16" s="118"/>
      <c r="O16" s="104" t="str">
        <f t="shared" si="11"/>
        <v/>
      </c>
      <c r="R16" s="38">
        <f t="shared" si="1"/>
        <v>0</v>
      </c>
      <c r="S16" s="28">
        <f t="shared" si="2"/>
        <v>0</v>
      </c>
      <c r="T16" s="29">
        <f t="shared" si="3"/>
        <v>0</v>
      </c>
      <c r="U16" s="39">
        <f t="shared" si="4"/>
        <v>0</v>
      </c>
      <c r="V16" s="38">
        <f t="shared" si="12"/>
        <v>0</v>
      </c>
      <c r="W16" s="28">
        <f t="shared" si="13"/>
        <v>3.1415926535897931</v>
      </c>
      <c r="X16" s="28">
        <f t="shared" si="14"/>
        <v>0</v>
      </c>
      <c r="Y16" s="29">
        <f t="shared" si="15"/>
        <v>3.1415926535897931</v>
      </c>
      <c r="Z16" s="28">
        <f t="shared" si="16"/>
        <v>1</v>
      </c>
      <c r="AA16" s="47">
        <f t="shared" si="17"/>
        <v>1</v>
      </c>
      <c r="AB16" s="50">
        <f t="shared" si="5"/>
        <v>0</v>
      </c>
      <c r="AC16" s="30">
        <f t="shared" si="6"/>
        <v>0</v>
      </c>
      <c r="AD16" s="30">
        <f t="shared" si="7"/>
        <v>0</v>
      </c>
      <c r="AE16" s="51">
        <f t="shared" si="8"/>
        <v>0</v>
      </c>
      <c r="AF16" s="50">
        <f t="shared" si="18"/>
        <v>1</v>
      </c>
      <c r="AG16" s="30">
        <f t="shared" si="19"/>
        <v>0</v>
      </c>
      <c r="AH16" s="51">
        <f t="shared" si="9"/>
        <v>0</v>
      </c>
      <c r="AI16" s="56">
        <f t="shared" si="10"/>
        <v>0</v>
      </c>
      <c r="AJ16" s="31">
        <f t="shared" si="20"/>
        <v>0</v>
      </c>
      <c r="AK16" s="31">
        <f t="shared" si="21"/>
        <v>0</v>
      </c>
      <c r="AL16" s="31">
        <f t="shared" si="22"/>
        <v>0</v>
      </c>
      <c r="AM16" s="31">
        <f t="shared" si="23"/>
        <v>0</v>
      </c>
      <c r="AN16" s="109">
        <f t="shared" si="24"/>
        <v>0</v>
      </c>
      <c r="AO16" s="111" t="str">
        <f t="shared" si="25"/>
        <v/>
      </c>
      <c r="AP16" s="29" t="str">
        <f t="shared" si="26"/>
        <v/>
      </c>
      <c r="AQ16" s="115" t="str">
        <f t="shared" si="27"/>
        <v/>
      </c>
      <c r="AR16" s="111" t="str">
        <f t="shared" si="28"/>
        <v/>
      </c>
      <c r="AS16" s="29" t="str">
        <f t="shared" si="29"/>
        <v/>
      </c>
      <c r="AT16" s="29" t="str">
        <f t="shared" si="30"/>
        <v/>
      </c>
      <c r="AU16" s="29" t="str">
        <f t="shared" si="31"/>
        <v/>
      </c>
      <c r="AV16" s="115" t="str">
        <f t="shared" si="32"/>
        <v/>
      </c>
      <c r="AW16" s="111" t="str">
        <f t="shared" si="33"/>
        <v/>
      </c>
      <c r="AX16" s="29" t="str">
        <f t="shared" si="34"/>
        <v/>
      </c>
      <c r="AY16" s="29" t="str">
        <f t="shared" si="35"/>
        <v/>
      </c>
      <c r="AZ16" s="29" t="str">
        <f t="shared" si="36"/>
        <v/>
      </c>
      <c r="BA16" s="112" t="str">
        <f t="shared" si="37"/>
        <v/>
      </c>
    </row>
    <row r="17" spans="2:53" x14ac:dyDescent="0.3">
      <c r="B17" s="94">
        <v>8</v>
      </c>
      <c r="C17" s="98"/>
      <c r="D17" s="99"/>
      <c r="E17" s="100"/>
      <c r="F17" s="16"/>
      <c r="G17" s="16"/>
      <c r="H17" s="17"/>
      <c r="I17" s="16"/>
      <c r="J17" s="17"/>
      <c r="K17" s="17"/>
      <c r="L17" s="16"/>
      <c r="M17" s="17"/>
      <c r="N17" s="118"/>
      <c r="O17" s="104" t="str">
        <f t="shared" si="11"/>
        <v/>
      </c>
      <c r="R17" s="38">
        <f t="shared" si="1"/>
        <v>0</v>
      </c>
      <c r="S17" s="28">
        <f t="shared" si="2"/>
        <v>0</v>
      </c>
      <c r="T17" s="29">
        <f t="shared" si="3"/>
        <v>0</v>
      </c>
      <c r="U17" s="39">
        <f t="shared" si="4"/>
        <v>0</v>
      </c>
      <c r="V17" s="38">
        <f t="shared" si="12"/>
        <v>0</v>
      </c>
      <c r="W17" s="28">
        <f t="shared" si="13"/>
        <v>3.1415926535897931</v>
      </c>
      <c r="X17" s="28">
        <f t="shared" si="14"/>
        <v>0</v>
      </c>
      <c r="Y17" s="29">
        <f t="shared" si="15"/>
        <v>3.1415926535897931</v>
      </c>
      <c r="Z17" s="28">
        <f t="shared" si="16"/>
        <v>1</v>
      </c>
      <c r="AA17" s="47">
        <f t="shared" si="17"/>
        <v>1</v>
      </c>
      <c r="AB17" s="50">
        <f t="shared" si="5"/>
        <v>0</v>
      </c>
      <c r="AC17" s="30">
        <f t="shared" si="6"/>
        <v>0</v>
      </c>
      <c r="AD17" s="30">
        <f t="shared" si="7"/>
        <v>0</v>
      </c>
      <c r="AE17" s="51">
        <f t="shared" si="8"/>
        <v>0</v>
      </c>
      <c r="AF17" s="50">
        <f t="shared" si="18"/>
        <v>1</v>
      </c>
      <c r="AG17" s="30">
        <f t="shared" si="19"/>
        <v>0</v>
      </c>
      <c r="AH17" s="51">
        <f t="shared" si="9"/>
        <v>0</v>
      </c>
      <c r="AI17" s="56">
        <f t="shared" si="10"/>
        <v>0</v>
      </c>
      <c r="AJ17" s="31">
        <f t="shared" si="20"/>
        <v>0</v>
      </c>
      <c r="AK17" s="31">
        <f t="shared" si="21"/>
        <v>0</v>
      </c>
      <c r="AL17" s="31">
        <f t="shared" si="22"/>
        <v>0</v>
      </c>
      <c r="AM17" s="31">
        <f t="shared" si="23"/>
        <v>0</v>
      </c>
      <c r="AN17" s="109">
        <f t="shared" si="24"/>
        <v>0</v>
      </c>
      <c r="AO17" s="111" t="str">
        <f t="shared" si="25"/>
        <v/>
      </c>
      <c r="AP17" s="29" t="str">
        <f t="shared" si="26"/>
        <v/>
      </c>
      <c r="AQ17" s="115" t="str">
        <f t="shared" si="27"/>
        <v/>
      </c>
      <c r="AR17" s="111" t="str">
        <f t="shared" si="28"/>
        <v/>
      </c>
      <c r="AS17" s="29" t="str">
        <f t="shared" si="29"/>
        <v/>
      </c>
      <c r="AT17" s="29" t="str">
        <f t="shared" si="30"/>
        <v/>
      </c>
      <c r="AU17" s="29" t="str">
        <f t="shared" si="31"/>
        <v/>
      </c>
      <c r="AV17" s="115" t="str">
        <f t="shared" si="32"/>
        <v/>
      </c>
      <c r="AW17" s="111" t="str">
        <f t="shared" si="33"/>
        <v/>
      </c>
      <c r="AX17" s="29" t="str">
        <f t="shared" si="34"/>
        <v/>
      </c>
      <c r="AY17" s="29" t="str">
        <f t="shared" si="35"/>
        <v/>
      </c>
      <c r="AZ17" s="29" t="str">
        <f t="shared" si="36"/>
        <v/>
      </c>
      <c r="BA17" s="112" t="str">
        <f t="shared" si="37"/>
        <v/>
      </c>
    </row>
    <row r="18" spans="2:53" x14ac:dyDescent="0.3">
      <c r="B18" s="94">
        <v>9</v>
      </c>
      <c r="C18" s="98"/>
      <c r="D18" s="99"/>
      <c r="E18" s="100"/>
      <c r="F18" s="16"/>
      <c r="G18" s="16"/>
      <c r="H18" s="17"/>
      <c r="I18" s="16"/>
      <c r="J18" s="17"/>
      <c r="K18" s="17"/>
      <c r="L18" s="16"/>
      <c r="M18" s="17"/>
      <c r="N18" s="118"/>
      <c r="O18" s="104" t="str">
        <f t="shared" si="11"/>
        <v/>
      </c>
      <c r="R18" s="38">
        <f t="shared" si="1"/>
        <v>0</v>
      </c>
      <c r="S18" s="28">
        <f t="shared" si="2"/>
        <v>0</v>
      </c>
      <c r="T18" s="29">
        <f t="shared" si="3"/>
        <v>0</v>
      </c>
      <c r="U18" s="39">
        <f t="shared" si="4"/>
        <v>0</v>
      </c>
      <c r="V18" s="38">
        <f t="shared" si="12"/>
        <v>0</v>
      </c>
      <c r="W18" s="28">
        <f t="shared" si="13"/>
        <v>3.1415926535897931</v>
      </c>
      <c r="X18" s="28">
        <f t="shared" si="14"/>
        <v>0</v>
      </c>
      <c r="Y18" s="29">
        <f t="shared" si="15"/>
        <v>3.1415926535897931</v>
      </c>
      <c r="Z18" s="28">
        <f t="shared" si="16"/>
        <v>1</v>
      </c>
      <c r="AA18" s="47">
        <f t="shared" si="17"/>
        <v>1</v>
      </c>
      <c r="AB18" s="50">
        <f t="shared" si="5"/>
        <v>0</v>
      </c>
      <c r="AC18" s="30">
        <f t="shared" si="6"/>
        <v>0</v>
      </c>
      <c r="AD18" s="30">
        <f t="shared" si="7"/>
        <v>0</v>
      </c>
      <c r="AE18" s="51">
        <f t="shared" si="8"/>
        <v>0</v>
      </c>
      <c r="AF18" s="50">
        <f t="shared" si="18"/>
        <v>1</v>
      </c>
      <c r="AG18" s="30">
        <f t="shared" si="19"/>
        <v>0</v>
      </c>
      <c r="AH18" s="51">
        <f t="shared" si="9"/>
        <v>0</v>
      </c>
      <c r="AI18" s="56">
        <f t="shared" si="10"/>
        <v>0</v>
      </c>
      <c r="AJ18" s="31">
        <f t="shared" si="20"/>
        <v>0</v>
      </c>
      <c r="AK18" s="31">
        <f t="shared" si="21"/>
        <v>0</v>
      </c>
      <c r="AL18" s="31">
        <f t="shared" si="22"/>
        <v>0</v>
      </c>
      <c r="AM18" s="31">
        <f t="shared" si="23"/>
        <v>0</v>
      </c>
      <c r="AN18" s="109">
        <f t="shared" si="24"/>
        <v>0</v>
      </c>
      <c r="AO18" s="111" t="str">
        <f t="shared" si="25"/>
        <v/>
      </c>
      <c r="AP18" s="29" t="str">
        <f t="shared" si="26"/>
        <v/>
      </c>
      <c r="AQ18" s="115" t="str">
        <f t="shared" si="27"/>
        <v/>
      </c>
      <c r="AR18" s="111" t="str">
        <f t="shared" si="28"/>
        <v/>
      </c>
      <c r="AS18" s="29" t="str">
        <f t="shared" si="29"/>
        <v/>
      </c>
      <c r="AT18" s="29" t="str">
        <f t="shared" si="30"/>
        <v/>
      </c>
      <c r="AU18" s="29" t="str">
        <f t="shared" si="31"/>
        <v/>
      </c>
      <c r="AV18" s="115" t="str">
        <f t="shared" si="32"/>
        <v/>
      </c>
      <c r="AW18" s="111" t="str">
        <f t="shared" si="33"/>
        <v/>
      </c>
      <c r="AX18" s="29" t="str">
        <f t="shared" si="34"/>
        <v/>
      </c>
      <c r="AY18" s="29" t="str">
        <f t="shared" si="35"/>
        <v/>
      </c>
      <c r="AZ18" s="29" t="str">
        <f t="shared" si="36"/>
        <v/>
      </c>
      <c r="BA18" s="112" t="str">
        <f t="shared" si="37"/>
        <v/>
      </c>
    </row>
    <row r="19" spans="2:53" x14ac:dyDescent="0.3">
      <c r="B19" s="94">
        <v>10</v>
      </c>
      <c r="C19" s="98"/>
      <c r="D19" s="99"/>
      <c r="E19" s="100"/>
      <c r="F19" s="16"/>
      <c r="G19" s="16"/>
      <c r="H19" s="17"/>
      <c r="I19" s="16"/>
      <c r="J19" s="17"/>
      <c r="K19" s="17"/>
      <c r="L19" s="16"/>
      <c r="M19" s="17"/>
      <c r="N19" s="118"/>
      <c r="O19" s="104" t="str">
        <f t="shared" si="11"/>
        <v/>
      </c>
      <c r="R19" s="38">
        <f t="shared" si="1"/>
        <v>0</v>
      </c>
      <c r="S19" s="28">
        <f t="shared" si="2"/>
        <v>0</v>
      </c>
      <c r="T19" s="29">
        <f t="shared" si="3"/>
        <v>0</v>
      </c>
      <c r="U19" s="39">
        <f t="shared" si="4"/>
        <v>0</v>
      </c>
      <c r="V19" s="38">
        <f t="shared" si="12"/>
        <v>0</v>
      </c>
      <c r="W19" s="28">
        <f t="shared" si="13"/>
        <v>3.1415926535897931</v>
      </c>
      <c r="X19" s="28">
        <f t="shared" si="14"/>
        <v>0</v>
      </c>
      <c r="Y19" s="29">
        <f t="shared" si="15"/>
        <v>3.1415926535897931</v>
      </c>
      <c r="Z19" s="28">
        <f t="shared" si="16"/>
        <v>1</v>
      </c>
      <c r="AA19" s="47">
        <f t="shared" si="17"/>
        <v>1</v>
      </c>
      <c r="AB19" s="50">
        <f t="shared" si="5"/>
        <v>0</v>
      </c>
      <c r="AC19" s="30">
        <f t="shared" si="6"/>
        <v>0</v>
      </c>
      <c r="AD19" s="30">
        <f t="shared" si="7"/>
        <v>0</v>
      </c>
      <c r="AE19" s="51">
        <f t="shared" si="8"/>
        <v>0</v>
      </c>
      <c r="AF19" s="50">
        <f t="shared" si="18"/>
        <v>1</v>
      </c>
      <c r="AG19" s="30">
        <f t="shared" si="19"/>
        <v>0</v>
      </c>
      <c r="AH19" s="51">
        <f t="shared" si="9"/>
        <v>0</v>
      </c>
      <c r="AI19" s="56">
        <f t="shared" si="10"/>
        <v>0</v>
      </c>
      <c r="AJ19" s="31">
        <f t="shared" si="20"/>
        <v>0</v>
      </c>
      <c r="AK19" s="31">
        <f t="shared" si="21"/>
        <v>0</v>
      </c>
      <c r="AL19" s="31">
        <f t="shared" si="22"/>
        <v>0</v>
      </c>
      <c r="AM19" s="31">
        <f t="shared" si="23"/>
        <v>0</v>
      </c>
      <c r="AN19" s="109">
        <f t="shared" si="24"/>
        <v>0</v>
      </c>
      <c r="AO19" s="111" t="str">
        <f t="shared" si="25"/>
        <v/>
      </c>
      <c r="AP19" s="29" t="str">
        <f t="shared" si="26"/>
        <v/>
      </c>
      <c r="AQ19" s="115" t="str">
        <f t="shared" si="27"/>
        <v/>
      </c>
      <c r="AR19" s="111" t="str">
        <f t="shared" si="28"/>
        <v/>
      </c>
      <c r="AS19" s="29" t="str">
        <f t="shared" si="29"/>
        <v/>
      </c>
      <c r="AT19" s="29" t="str">
        <f t="shared" si="30"/>
        <v/>
      </c>
      <c r="AU19" s="29" t="str">
        <f t="shared" si="31"/>
        <v/>
      </c>
      <c r="AV19" s="115" t="str">
        <f t="shared" si="32"/>
        <v/>
      </c>
      <c r="AW19" s="111" t="str">
        <f t="shared" si="33"/>
        <v/>
      </c>
      <c r="AX19" s="29" t="str">
        <f t="shared" si="34"/>
        <v/>
      </c>
      <c r="AY19" s="29" t="str">
        <f t="shared" si="35"/>
        <v/>
      </c>
      <c r="AZ19" s="29" t="str">
        <f t="shared" si="36"/>
        <v/>
      </c>
      <c r="BA19" s="112" t="str">
        <f t="shared" si="37"/>
        <v/>
      </c>
    </row>
    <row r="20" spans="2:53" x14ac:dyDescent="0.3">
      <c r="B20" s="94">
        <v>11</v>
      </c>
      <c r="C20" s="98"/>
      <c r="D20" s="99"/>
      <c r="E20" s="100"/>
      <c r="F20" s="16"/>
      <c r="G20" s="16"/>
      <c r="H20" s="17"/>
      <c r="I20" s="16"/>
      <c r="J20" s="17"/>
      <c r="K20" s="17"/>
      <c r="L20" s="16"/>
      <c r="M20" s="17"/>
      <c r="N20" s="118"/>
      <c r="O20" s="104" t="str">
        <f t="shared" si="11"/>
        <v/>
      </c>
      <c r="R20" s="38">
        <f t="shared" si="1"/>
        <v>0</v>
      </c>
      <c r="S20" s="28">
        <f t="shared" si="2"/>
        <v>0</v>
      </c>
      <c r="T20" s="29">
        <f t="shared" si="3"/>
        <v>0</v>
      </c>
      <c r="U20" s="39">
        <f t="shared" si="4"/>
        <v>0</v>
      </c>
      <c r="V20" s="38">
        <f t="shared" si="12"/>
        <v>0</v>
      </c>
      <c r="W20" s="28">
        <f t="shared" si="13"/>
        <v>3.1415926535897931</v>
      </c>
      <c r="X20" s="28">
        <f t="shared" si="14"/>
        <v>0</v>
      </c>
      <c r="Y20" s="29">
        <f t="shared" si="15"/>
        <v>3.1415926535897931</v>
      </c>
      <c r="Z20" s="28">
        <f t="shared" si="16"/>
        <v>1</v>
      </c>
      <c r="AA20" s="47">
        <f t="shared" si="17"/>
        <v>1</v>
      </c>
      <c r="AB20" s="50">
        <f t="shared" si="5"/>
        <v>0</v>
      </c>
      <c r="AC20" s="30">
        <f t="shared" si="6"/>
        <v>0</v>
      </c>
      <c r="AD20" s="30">
        <f t="shared" si="7"/>
        <v>0</v>
      </c>
      <c r="AE20" s="51">
        <f t="shared" si="8"/>
        <v>0</v>
      </c>
      <c r="AF20" s="50">
        <f t="shared" si="18"/>
        <v>1</v>
      </c>
      <c r="AG20" s="30">
        <f t="shared" si="19"/>
        <v>0</v>
      </c>
      <c r="AH20" s="51">
        <f t="shared" si="9"/>
        <v>0</v>
      </c>
      <c r="AI20" s="56">
        <f t="shared" si="10"/>
        <v>0</v>
      </c>
      <c r="AJ20" s="31">
        <f t="shared" si="20"/>
        <v>0</v>
      </c>
      <c r="AK20" s="31">
        <f t="shared" si="21"/>
        <v>0</v>
      </c>
      <c r="AL20" s="31">
        <f t="shared" si="22"/>
        <v>0</v>
      </c>
      <c r="AM20" s="31">
        <f t="shared" si="23"/>
        <v>0</v>
      </c>
      <c r="AN20" s="109">
        <f t="shared" si="24"/>
        <v>0</v>
      </c>
      <c r="AO20" s="111" t="str">
        <f t="shared" si="25"/>
        <v/>
      </c>
      <c r="AP20" s="29" t="str">
        <f t="shared" si="26"/>
        <v/>
      </c>
      <c r="AQ20" s="115" t="str">
        <f t="shared" si="27"/>
        <v/>
      </c>
      <c r="AR20" s="111" t="str">
        <f t="shared" si="28"/>
        <v/>
      </c>
      <c r="AS20" s="29" t="str">
        <f t="shared" si="29"/>
        <v/>
      </c>
      <c r="AT20" s="29" t="str">
        <f t="shared" si="30"/>
        <v/>
      </c>
      <c r="AU20" s="29" t="str">
        <f t="shared" si="31"/>
        <v/>
      </c>
      <c r="AV20" s="115" t="str">
        <f t="shared" si="32"/>
        <v/>
      </c>
      <c r="AW20" s="111" t="str">
        <f t="shared" si="33"/>
        <v/>
      </c>
      <c r="AX20" s="29" t="str">
        <f t="shared" si="34"/>
        <v/>
      </c>
      <c r="AY20" s="29" t="str">
        <f t="shared" si="35"/>
        <v/>
      </c>
      <c r="AZ20" s="29" t="str">
        <f t="shared" si="36"/>
        <v/>
      </c>
      <c r="BA20" s="112" t="str">
        <f t="shared" si="37"/>
        <v/>
      </c>
    </row>
    <row r="21" spans="2:53" x14ac:dyDescent="0.3">
      <c r="B21" s="94">
        <v>12</v>
      </c>
      <c r="C21" s="98"/>
      <c r="D21" s="99"/>
      <c r="E21" s="100"/>
      <c r="F21" s="16"/>
      <c r="G21" s="16"/>
      <c r="H21" s="17"/>
      <c r="I21" s="16"/>
      <c r="J21" s="17"/>
      <c r="K21" s="17"/>
      <c r="L21" s="16"/>
      <c r="M21" s="17"/>
      <c r="N21" s="118"/>
      <c r="O21" s="104" t="str">
        <f t="shared" si="11"/>
        <v/>
      </c>
      <c r="R21" s="38">
        <f t="shared" si="1"/>
        <v>0</v>
      </c>
      <c r="S21" s="28">
        <f t="shared" si="2"/>
        <v>0</v>
      </c>
      <c r="T21" s="29">
        <f t="shared" si="3"/>
        <v>0</v>
      </c>
      <c r="U21" s="39">
        <f t="shared" si="4"/>
        <v>0</v>
      </c>
      <c r="V21" s="38">
        <f t="shared" si="12"/>
        <v>0</v>
      </c>
      <c r="W21" s="28">
        <f t="shared" si="13"/>
        <v>3.1415926535897931</v>
      </c>
      <c r="X21" s="28">
        <f t="shared" si="14"/>
        <v>0</v>
      </c>
      <c r="Y21" s="29">
        <f t="shared" si="15"/>
        <v>3.1415926535897931</v>
      </c>
      <c r="Z21" s="28">
        <f t="shared" si="16"/>
        <v>1</v>
      </c>
      <c r="AA21" s="47">
        <f t="shared" si="17"/>
        <v>1</v>
      </c>
      <c r="AB21" s="50">
        <f t="shared" si="5"/>
        <v>0</v>
      </c>
      <c r="AC21" s="30">
        <f t="shared" si="6"/>
        <v>0</v>
      </c>
      <c r="AD21" s="30">
        <f t="shared" si="7"/>
        <v>0</v>
      </c>
      <c r="AE21" s="51">
        <f t="shared" si="8"/>
        <v>0</v>
      </c>
      <c r="AF21" s="50">
        <f t="shared" si="18"/>
        <v>1</v>
      </c>
      <c r="AG21" s="30">
        <f t="shared" si="19"/>
        <v>0</v>
      </c>
      <c r="AH21" s="51">
        <f t="shared" si="9"/>
        <v>0</v>
      </c>
      <c r="AI21" s="56">
        <f t="shared" si="10"/>
        <v>0</v>
      </c>
      <c r="AJ21" s="31">
        <f t="shared" si="20"/>
        <v>0</v>
      </c>
      <c r="AK21" s="31">
        <f t="shared" si="21"/>
        <v>0</v>
      </c>
      <c r="AL21" s="31">
        <f t="shared" si="22"/>
        <v>0</v>
      </c>
      <c r="AM21" s="31">
        <f t="shared" si="23"/>
        <v>0</v>
      </c>
      <c r="AN21" s="109">
        <f t="shared" si="24"/>
        <v>0</v>
      </c>
      <c r="AO21" s="111" t="str">
        <f t="shared" si="25"/>
        <v/>
      </c>
      <c r="AP21" s="29" t="str">
        <f t="shared" si="26"/>
        <v/>
      </c>
      <c r="AQ21" s="115" t="str">
        <f t="shared" si="27"/>
        <v/>
      </c>
      <c r="AR21" s="111" t="str">
        <f t="shared" si="28"/>
        <v/>
      </c>
      <c r="AS21" s="29" t="str">
        <f t="shared" si="29"/>
        <v/>
      </c>
      <c r="AT21" s="29" t="str">
        <f t="shared" si="30"/>
        <v/>
      </c>
      <c r="AU21" s="29" t="str">
        <f t="shared" si="31"/>
        <v/>
      </c>
      <c r="AV21" s="115" t="str">
        <f t="shared" si="32"/>
        <v/>
      </c>
      <c r="AW21" s="111" t="str">
        <f t="shared" si="33"/>
        <v/>
      </c>
      <c r="AX21" s="29" t="str">
        <f t="shared" si="34"/>
        <v/>
      </c>
      <c r="AY21" s="29" t="str">
        <f t="shared" si="35"/>
        <v/>
      </c>
      <c r="AZ21" s="29" t="str">
        <f t="shared" si="36"/>
        <v/>
      </c>
      <c r="BA21" s="112" t="str">
        <f t="shared" si="37"/>
        <v/>
      </c>
    </row>
    <row r="22" spans="2:53" x14ac:dyDescent="0.3">
      <c r="B22" s="94">
        <v>13</v>
      </c>
      <c r="C22" s="98"/>
      <c r="D22" s="99"/>
      <c r="E22" s="100"/>
      <c r="F22" s="16"/>
      <c r="G22" s="16"/>
      <c r="H22" s="17"/>
      <c r="I22" s="16"/>
      <c r="J22" s="17"/>
      <c r="K22" s="17"/>
      <c r="L22" s="16"/>
      <c r="M22" s="17"/>
      <c r="N22" s="118"/>
      <c r="O22" s="104" t="str">
        <f t="shared" si="11"/>
        <v/>
      </c>
      <c r="R22" s="38">
        <f t="shared" si="1"/>
        <v>0</v>
      </c>
      <c r="S22" s="28">
        <f t="shared" si="2"/>
        <v>0</v>
      </c>
      <c r="T22" s="29">
        <f t="shared" si="3"/>
        <v>0</v>
      </c>
      <c r="U22" s="39">
        <f t="shared" si="4"/>
        <v>0</v>
      </c>
      <c r="V22" s="38">
        <f t="shared" si="12"/>
        <v>0</v>
      </c>
      <c r="W22" s="28">
        <f t="shared" si="13"/>
        <v>3.1415926535897931</v>
      </c>
      <c r="X22" s="28">
        <f t="shared" si="14"/>
        <v>0</v>
      </c>
      <c r="Y22" s="29">
        <f t="shared" si="15"/>
        <v>3.1415926535897931</v>
      </c>
      <c r="Z22" s="28">
        <f t="shared" si="16"/>
        <v>1</v>
      </c>
      <c r="AA22" s="47">
        <f t="shared" si="17"/>
        <v>1</v>
      </c>
      <c r="AB22" s="50">
        <f t="shared" si="5"/>
        <v>0</v>
      </c>
      <c r="AC22" s="30">
        <f t="shared" si="6"/>
        <v>0</v>
      </c>
      <c r="AD22" s="30">
        <f t="shared" si="7"/>
        <v>0</v>
      </c>
      <c r="AE22" s="51">
        <f t="shared" si="8"/>
        <v>0</v>
      </c>
      <c r="AF22" s="50">
        <f t="shared" si="18"/>
        <v>1</v>
      </c>
      <c r="AG22" s="30">
        <f t="shared" si="19"/>
        <v>0</v>
      </c>
      <c r="AH22" s="51">
        <f t="shared" si="9"/>
        <v>0</v>
      </c>
      <c r="AI22" s="56">
        <f t="shared" si="10"/>
        <v>0</v>
      </c>
      <c r="AJ22" s="31">
        <f t="shared" si="20"/>
        <v>0</v>
      </c>
      <c r="AK22" s="31">
        <f t="shared" si="21"/>
        <v>0</v>
      </c>
      <c r="AL22" s="31">
        <f t="shared" si="22"/>
        <v>0</v>
      </c>
      <c r="AM22" s="31">
        <f t="shared" si="23"/>
        <v>0</v>
      </c>
      <c r="AN22" s="109">
        <f t="shared" si="24"/>
        <v>0</v>
      </c>
      <c r="AO22" s="111" t="str">
        <f t="shared" si="25"/>
        <v/>
      </c>
      <c r="AP22" s="29" t="str">
        <f t="shared" si="26"/>
        <v/>
      </c>
      <c r="AQ22" s="115" t="str">
        <f t="shared" si="27"/>
        <v/>
      </c>
      <c r="AR22" s="111" t="str">
        <f t="shared" si="28"/>
        <v/>
      </c>
      <c r="AS22" s="29" t="str">
        <f t="shared" si="29"/>
        <v/>
      </c>
      <c r="AT22" s="29" t="str">
        <f t="shared" si="30"/>
        <v/>
      </c>
      <c r="AU22" s="29" t="str">
        <f t="shared" si="31"/>
        <v/>
      </c>
      <c r="AV22" s="115" t="str">
        <f t="shared" si="32"/>
        <v/>
      </c>
      <c r="AW22" s="111" t="str">
        <f t="shared" si="33"/>
        <v/>
      </c>
      <c r="AX22" s="29" t="str">
        <f t="shared" si="34"/>
        <v/>
      </c>
      <c r="AY22" s="29" t="str">
        <f t="shared" si="35"/>
        <v/>
      </c>
      <c r="AZ22" s="29" t="str">
        <f t="shared" si="36"/>
        <v/>
      </c>
      <c r="BA22" s="112" t="str">
        <f t="shared" si="37"/>
        <v/>
      </c>
    </row>
    <row r="23" spans="2:53" ht="15" thickBot="1" x14ac:dyDescent="0.35">
      <c r="B23" s="82">
        <v>14</v>
      </c>
      <c r="C23" s="105"/>
      <c r="D23" s="106"/>
      <c r="E23" s="107"/>
      <c r="F23" s="20"/>
      <c r="G23" s="20"/>
      <c r="H23" s="21"/>
      <c r="I23" s="20"/>
      <c r="J23" s="21"/>
      <c r="K23" s="21"/>
      <c r="L23" s="20"/>
      <c r="M23" s="21"/>
      <c r="N23" s="119"/>
      <c r="O23" s="104" t="str">
        <f t="shared" si="11"/>
        <v/>
      </c>
      <c r="R23" s="40">
        <f t="shared" si="1"/>
        <v>0</v>
      </c>
      <c r="S23" s="41">
        <f t="shared" si="2"/>
        <v>0</v>
      </c>
      <c r="T23" s="42">
        <f t="shared" si="3"/>
        <v>0</v>
      </c>
      <c r="U23" s="43">
        <f t="shared" si="4"/>
        <v>0</v>
      </c>
      <c r="V23" s="40">
        <f t="shared" si="12"/>
        <v>0</v>
      </c>
      <c r="W23" s="41">
        <f t="shared" si="13"/>
        <v>3.1415926535897931</v>
      </c>
      <c r="X23" s="41">
        <f t="shared" si="14"/>
        <v>0</v>
      </c>
      <c r="Y23" s="42">
        <f t="shared" si="15"/>
        <v>3.1415926535897931</v>
      </c>
      <c r="Z23" s="41">
        <f t="shared" si="16"/>
        <v>1</v>
      </c>
      <c r="AA23" s="48">
        <f t="shared" si="17"/>
        <v>1</v>
      </c>
      <c r="AB23" s="52">
        <f t="shared" si="5"/>
        <v>0</v>
      </c>
      <c r="AC23" s="53">
        <f t="shared" si="6"/>
        <v>0</v>
      </c>
      <c r="AD23" s="53">
        <f t="shared" si="7"/>
        <v>0</v>
      </c>
      <c r="AE23" s="54">
        <f t="shared" si="8"/>
        <v>0</v>
      </c>
      <c r="AF23" s="52">
        <f t="shared" si="18"/>
        <v>1</v>
      </c>
      <c r="AG23" s="53">
        <f t="shared" si="19"/>
        <v>0</v>
      </c>
      <c r="AH23" s="54">
        <f t="shared" si="9"/>
        <v>0</v>
      </c>
      <c r="AI23" s="58">
        <f t="shared" si="10"/>
        <v>0</v>
      </c>
      <c r="AJ23" s="59">
        <f t="shared" si="20"/>
        <v>0</v>
      </c>
      <c r="AK23" s="59">
        <f t="shared" si="21"/>
        <v>0</v>
      </c>
      <c r="AL23" s="59">
        <f t="shared" si="22"/>
        <v>0</v>
      </c>
      <c r="AM23" s="59">
        <f t="shared" si="23"/>
        <v>0</v>
      </c>
      <c r="AN23" s="113">
        <f t="shared" si="24"/>
        <v>0</v>
      </c>
      <c r="AO23" s="111" t="str">
        <f t="shared" si="25"/>
        <v/>
      </c>
      <c r="AP23" s="29" t="str">
        <f t="shared" si="26"/>
        <v/>
      </c>
      <c r="AQ23" s="115" t="str">
        <f t="shared" si="27"/>
        <v/>
      </c>
      <c r="AR23" s="111" t="str">
        <f t="shared" si="28"/>
        <v/>
      </c>
      <c r="AS23" s="29" t="str">
        <f t="shared" si="29"/>
        <v/>
      </c>
      <c r="AT23" s="29" t="str">
        <f t="shared" si="30"/>
        <v/>
      </c>
      <c r="AU23" s="29" t="str">
        <f t="shared" si="31"/>
        <v/>
      </c>
      <c r="AV23" s="115" t="str">
        <f t="shared" si="32"/>
        <v/>
      </c>
      <c r="AW23" s="111" t="str">
        <f t="shared" si="33"/>
        <v/>
      </c>
      <c r="AX23" s="29" t="str">
        <f t="shared" si="34"/>
        <v/>
      </c>
      <c r="AY23" s="29" t="str">
        <f t="shared" si="35"/>
        <v/>
      </c>
      <c r="AZ23" s="29" t="str">
        <f t="shared" si="36"/>
        <v/>
      </c>
      <c r="BA23" s="112" t="str">
        <f t="shared" si="37"/>
        <v/>
      </c>
    </row>
    <row r="26" spans="2:53" x14ac:dyDescent="0.3">
      <c r="C26" s="9" t="s">
        <v>20</v>
      </c>
    </row>
    <row r="27" spans="2:53" x14ac:dyDescent="0.3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0"/>
      <c r="Q27" s="10"/>
      <c r="R27" s="23"/>
      <c r="S27" s="23"/>
      <c r="T27" s="23"/>
      <c r="U27" s="23"/>
    </row>
    <row r="28" spans="2:53" x14ac:dyDescent="0.3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0"/>
      <c r="Q28" s="10"/>
      <c r="R28" s="23"/>
      <c r="S28" s="23"/>
      <c r="T28" s="23"/>
      <c r="U28" s="23"/>
    </row>
    <row r="29" spans="2:53" x14ac:dyDescent="0.3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0"/>
      <c r="Q29" s="10"/>
      <c r="R29" s="23"/>
      <c r="S29" s="23"/>
      <c r="T29" s="23"/>
      <c r="U29" s="23"/>
    </row>
    <row r="30" spans="2:53" ht="17.399999999999999" x14ac:dyDescent="0.3">
      <c r="C30" s="11" t="s">
        <v>21</v>
      </c>
    </row>
    <row r="31" spans="2:53" ht="15" thickBot="1" x14ac:dyDescent="0.35"/>
    <row r="32" spans="2:53" ht="36" x14ac:dyDescent="0.3">
      <c r="B32" s="89"/>
      <c r="C32" s="19" t="s">
        <v>72</v>
      </c>
      <c r="D32" s="19" t="s">
        <v>73</v>
      </c>
      <c r="E32" s="19" t="s">
        <v>75</v>
      </c>
      <c r="F32" s="19" t="s">
        <v>76</v>
      </c>
      <c r="G32" s="90" t="s">
        <v>22</v>
      </c>
      <c r="H32" s="90" t="s">
        <v>23</v>
      </c>
      <c r="I32" s="90" t="s">
        <v>24</v>
      </c>
      <c r="J32" s="90" t="s">
        <v>25</v>
      </c>
      <c r="K32" s="90" t="s">
        <v>26</v>
      </c>
      <c r="L32" s="91" t="s">
        <v>27</v>
      </c>
      <c r="R32" s="24" t="s">
        <v>69</v>
      </c>
      <c r="S32" s="24" t="s">
        <v>70</v>
      </c>
    </row>
    <row r="33" spans="2:19" x14ac:dyDescent="0.3">
      <c r="B33" s="92">
        <v>-1</v>
      </c>
      <c r="C33" s="83"/>
      <c r="D33" s="83"/>
      <c r="E33" s="83" t="s">
        <v>15</v>
      </c>
      <c r="F33" s="83" t="s">
        <v>16</v>
      </c>
      <c r="G33" s="84" t="s">
        <v>28</v>
      </c>
      <c r="H33" s="84" t="s">
        <v>28</v>
      </c>
      <c r="I33" s="84" t="s">
        <v>29</v>
      </c>
      <c r="J33" s="84" t="s">
        <v>28</v>
      </c>
      <c r="K33" s="84" t="s">
        <v>28</v>
      </c>
      <c r="L33" s="93" t="s">
        <v>29</v>
      </c>
      <c r="R33" s="24" t="s">
        <v>71</v>
      </c>
      <c r="S33" s="24" t="s">
        <v>71</v>
      </c>
    </row>
    <row r="34" spans="2:19" x14ac:dyDescent="0.3">
      <c r="B34" s="94">
        <v>0</v>
      </c>
      <c r="C34" s="85" t="str">
        <f>IF(C9="","",C9)</f>
        <v/>
      </c>
      <c r="D34" s="86" t="str">
        <f t="shared" ref="D34:D48" si="38">IF(D9="","",D9)</f>
        <v/>
      </c>
      <c r="E34" s="86" t="str">
        <f>IF(F9="","",F9)</f>
        <v/>
      </c>
      <c r="F34" s="86" t="str">
        <f>IF(G9="","",G9)</f>
        <v/>
      </c>
      <c r="G34" s="86" t="str">
        <f t="shared" ref="G34:G48" si="39">IF(E9="","",IF(E9=0,I9,IF(SUM(R34:S34)&gt;0,"",(AB9+AC9)*AF9)))</f>
        <v/>
      </c>
      <c r="H34" s="87" t="str">
        <f t="shared" ref="H34:H48" si="40">IF(OR(G34="",G34="Error"),"",U9)</f>
        <v/>
      </c>
      <c r="I34" s="88" t="str">
        <f t="shared" ref="I34" si="41">IF(OR(G34="",G34="Error"),"",G34*H34/43560)</f>
        <v/>
      </c>
      <c r="J34" s="88" t="str">
        <f t="shared" ref="J34:J48" si="42">IF(OR(G34="",G34="Error"),"",(AD9+AE9)*AF9)</f>
        <v/>
      </c>
      <c r="K34" s="87" t="str">
        <f t="shared" ref="K34:K48" si="43">IF(OR(G34="",G34="Error"),"",J9*M9)</f>
        <v/>
      </c>
      <c r="L34" s="14" t="str">
        <f t="shared" ref="L34" si="44">IF(OR(G34="",G34="Error"),"",J34*K34/43560)</f>
        <v/>
      </c>
      <c r="M34" s="65" t="str">
        <f>IF(E9=0,"",IF(S34=1,"Error-Flat Cut Slope",IF(R34=1,"Error-Flat Ungraded Slope ","")))</f>
        <v/>
      </c>
      <c r="R34" s="24" t="str">
        <f>IF(R9=0,"",IF(S9=0,1,IF(S9&lt;R9,1,"")))</f>
        <v/>
      </c>
      <c r="S34" s="24" t="str">
        <f>IF(R9=0,"",IF(T9=0,1,IF(T9&lt;R9,1,"")))</f>
        <v/>
      </c>
    </row>
    <row r="35" spans="2:19" x14ac:dyDescent="0.3">
      <c r="B35" s="94">
        <v>1</v>
      </c>
      <c r="C35" s="85" t="str">
        <f t="shared" ref="C35" si="45">IF(C10="","",C10)</f>
        <v/>
      </c>
      <c r="D35" s="86" t="str">
        <f t="shared" si="38"/>
        <v/>
      </c>
      <c r="E35" s="86" t="str">
        <f t="shared" ref="E35:F35" si="46">IF(F10="","",F10)</f>
        <v/>
      </c>
      <c r="F35" s="86" t="str">
        <f t="shared" si="46"/>
        <v/>
      </c>
      <c r="G35" s="86" t="str">
        <f t="shared" si="39"/>
        <v/>
      </c>
      <c r="H35" s="87" t="str">
        <f t="shared" si="40"/>
        <v/>
      </c>
      <c r="I35" s="88" t="str">
        <f t="shared" ref="I35:I48" si="47">IF(OR(G35="",G35="Error"),"",G35*H35/43560)</f>
        <v/>
      </c>
      <c r="J35" s="88" t="str">
        <f t="shared" si="42"/>
        <v/>
      </c>
      <c r="K35" s="87" t="str">
        <f t="shared" si="43"/>
        <v/>
      </c>
      <c r="L35" s="14" t="str">
        <f t="shared" ref="L35:L48" si="48">IF(OR(G35="",G35="Error"),"",J35*K35/43560)</f>
        <v/>
      </c>
      <c r="M35" s="65" t="str">
        <f t="shared" ref="M35:M48" si="49">IF(E10=0,"",IF(S35=1,"Error-Flat Cut Slope",IF(R35=1,"Error-Flat Ungraded Slope ","")))</f>
        <v/>
      </c>
      <c r="R35" s="24" t="str">
        <f t="shared" ref="R35:R47" si="50">IF(R10=0,"",IF(S10=0,1,IF(S10&lt;R10,1,"")))</f>
        <v/>
      </c>
      <c r="S35" s="24" t="str">
        <f t="shared" ref="S35:S48" si="51">IF(R10=0,"",IF(T10=0,1,IF(T10&lt;R10,1,"")))</f>
        <v/>
      </c>
    </row>
    <row r="36" spans="2:19" x14ac:dyDescent="0.3">
      <c r="B36" s="94">
        <v>2</v>
      </c>
      <c r="C36" s="85" t="str">
        <f t="shared" ref="C36" si="52">IF(C11="","",C11)</f>
        <v/>
      </c>
      <c r="D36" s="86" t="str">
        <f t="shared" si="38"/>
        <v/>
      </c>
      <c r="E36" s="86" t="str">
        <f t="shared" ref="E36:F36" si="53">IF(F11="","",F11)</f>
        <v/>
      </c>
      <c r="F36" s="86" t="str">
        <f t="shared" si="53"/>
        <v/>
      </c>
      <c r="G36" s="86" t="str">
        <f t="shared" si="39"/>
        <v/>
      </c>
      <c r="H36" s="87" t="str">
        <f t="shared" si="40"/>
        <v/>
      </c>
      <c r="I36" s="88" t="str">
        <f t="shared" si="47"/>
        <v/>
      </c>
      <c r="J36" s="88" t="str">
        <f t="shared" si="42"/>
        <v/>
      </c>
      <c r="K36" s="87" t="str">
        <f t="shared" si="43"/>
        <v/>
      </c>
      <c r="L36" s="14" t="str">
        <f t="shared" si="48"/>
        <v/>
      </c>
      <c r="M36" s="65" t="str">
        <f t="shared" si="49"/>
        <v/>
      </c>
      <c r="R36" s="24" t="str">
        <f t="shared" si="50"/>
        <v/>
      </c>
      <c r="S36" s="24" t="str">
        <f t="shared" si="51"/>
        <v/>
      </c>
    </row>
    <row r="37" spans="2:19" x14ac:dyDescent="0.3">
      <c r="B37" s="94">
        <v>3</v>
      </c>
      <c r="C37" s="85" t="str">
        <f t="shared" ref="C37" si="54">IF(C12="","",C12)</f>
        <v/>
      </c>
      <c r="D37" s="86" t="str">
        <f t="shared" si="38"/>
        <v/>
      </c>
      <c r="E37" s="86" t="str">
        <f t="shared" ref="E37:F37" si="55">IF(F12="","",F12)</f>
        <v/>
      </c>
      <c r="F37" s="86" t="str">
        <f t="shared" si="55"/>
        <v/>
      </c>
      <c r="G37" s="86" t="str">
        <f t="shared" si="39"/>
        <v/>
      </c>
      <c r="H37" s="87" t="str">
        <f t="shared" si="40"/>
        <v/>
      </c>
      <c r="I37" s="88" t="str">
        <f t="shared" si="47"/>
        <v/>
      </c>
      <c r="J37" s="88" t="str">
        <f t="shared" si="42"/>
        <v/>
      </c>
      <c r="K37" s="87" t="str">
        <f t="shared" si="43"/>
        <v/>
      </c>
      <c r="L37" s="14" t="str">
        <f t="shared" si="48"/>
        <v/>
      </c>
      <c r="M37" s="65" t="str">
        <f t="shared" si="49"/>
        <v/>
      </c>
      <c r="R37" s="24" t="str">
        <f t="shared" si="50"/>
        <v/>
      </c>
      <c r="S37" s="24" t="str">
        <f t="shared" si="51"/>
        <v/>
      </c>
    </row>
    <row r="38" spans="2:19" x14ac:dyDescent="0.3">
      <c r="B38" s="94">
        <v>4</v>
      </c>
      <c r="C38" s="85" t="str">
        <f t="shared" ref="C38" si="56">IF(C13="","",C13)</f>
        <v/>
      </c>
      <c r="D38" s="86" t="str">
        <f t="shared" si="38"/>
        <v/>
      </c>
      <c r="E38" s="86" t="str">
        <f t="shared" ref="E38:F38" si="57">IF(F13="","",F13)</f>
        <v/>
      </c>
      <c r="F38" s="86" t="str">
        <f t="shared" si="57"/>
        <v/>
      </c>
      <c r="G38" s="86" t="str">
        <f t="shared" si="39"/>
        <v/>
      </c>
      <c r="H38" s="87" t="str">
        <f t="shared" si="40"/>
        <v/>
      </c>
      <c r="I38" s="88" t="str">
        <f t="shared" si="47"/>
        <v/>
      </c>
      <c r="J38" s="88" t="str">
        <f t="shared" si="42"/>
        <v/>
      </c>
      <c r="K38" s="87" t="str">
        <f t="shared" si="43"/>
        <v/>
      </c>
      <c r="L38" s="14" t="str">
        <f t="shared" si="48"/>
        <v/>
      </c>
      <c r="M38" s="65" t="str">
        <f t="shared" si="49"/>
        <v/>
      </c>
      <c r="R38" s="24" t="str">
        <f t="shared" si="50"/>
        <v/>
      </c>
      <c r="S38" s="24" t="str">
        <f t="shared" si="51"/>
        <v/>
      </c>
    </row>
    <row r="39" spans="2:19" x14ac:dyDescent="0.3">
      <c r="B39" s="94">
        <v>5</v>
      </c>
      <c r="C39" s="85" t="str">
        <f t="shared" ref="C39" si="58">IF(C14="","",C14)</f>
        <v/>
      </c>
      <c r="D39" s="86" t="str">
        <f t="shared" si="38"/>
        <v/>
      </c>
      <c r="E39" s="86" t="str">
        <f t="shared" ref="E39:F39" si="59">IF(F14="","",F14)</f>
        <v/>
      </c>
      <c r="F39" s="86" t="str">
        <f t="shared" si="59"/>
        <v/>
      </c>
      <c r="G39" s="86" t="str">
        <f t="shared" si="39"/>
        <v/>
      </c>
      <c r="H39" s="87" t="str">
        <f t="shared" si="40"/>
        <v/>
      </c>
      <c r="I39" s="88" t="str">
        <f t="shared" si="47"/>
        <v/>
      </c>
      <c r="J39" s="88" t="str">
        <f t="shared" si="42"/>
        <v/>
      </c>
      <c r="K39" s="87" t="str">
        <f t="shared" si="43"/>
        <v/>
      </c>
      <c r="L39" s="14" t="str">
        <f t="shared" si="48"/>
        <v/>
      </c>
      <c r="M39" s="65" t="str">
        <f t="shared" si="49"/>
        <v/>
      </c>
      <c r="R39" s="24" t="str">
        <f t="shared" si="50"/>
        <v/>
      </c>
      <c r="S39" s="24" t="str">
        <f t="shared" si="51"/>
        <v/>
      </c>
    </row>
    <row r="40" spans="2:19" x14ac:dyDescent="0.3">
      <c r="B40" s="94">
        <v>6</v>
      </c>
      <c r="C40" s="85" t="str">
        <f t="shared" ref="C40" si="60">IF(C15="","",C15)</f>
        <v/>
      </c>
      <c r="D40" s="86" t="str">
        <f t="shared" si="38"/>
        <v/>
      </c>
      <c r="E40" s="86" t="str">
        <f t="shared" ref="E40:F40" si="61">IF(F15="","",F15)</f>
        <v/>
      </c>
      <c r="F40" s="86" t="str">
        <f t="shared" si="61"/>
        <v/>
      </c>
      <c r="G40" s="86" t="str">
        <f t="shared" si="39"/>
        <v/>
      </c>
      <c r="H40" s="87" t="str">
        <f t="shared" si="40"/>
        <v/>
      </c>
      <c r="I40" s="88" t="str">
        <f t="shared" si="47"/>
        <v/>
      </c>
      <c r="J40" s="88" t="str">
        <f t="shared" si="42"/>
        <v/>
      </c>
      <c r="K40" s="87" t="str">
        <f t="shared" si="43"/>
        <v/>
      </c>
      <c r="L40" s="14" t="str">
        <f t="shared" si="48"/>
        <v/>
      </c>
      <c r="M40" s="65" t="str">
        <f t="shared" si="49"/>
        <v/>
      </c>
      <c r="R40" s="24" t="str">
        <f t="shared" si="50"/>
        <v/>
      </c>
      <c r="S40" s="24" t="str">
        <f t="shared" si="51"/>
        <v/>
      </c>
    </row>
    <row r="41" spans="2:19" x14ac:dyDescent="0.3">
      <c r="B41" s="94">
        <v>7</v>
      </c>
      <c r="C41" s="85" t="str">
        <f t="shared" ref="C41" si="62">IF(C16="","",C16)</f>
        <v/>
      </c>
      <c r="D41" s="86" t="str">
        <f t="shared" si="38"/>
        <v/>
      </c>
      <c r="E41" s="86" t="str">
        <f t="shared" ref="E41:F41" si="63">IF(F16="","",F16)</f>
        <v/>
      </c>
      <c r="F41" s="86" t="str">
        <f t="shared" si="63"/>
        <v/>
      </c>
      <c r="G41" s="86" t="str">
        <f t="shared" si="39"/>
        <v/>
      </c>
      <c r="H41" s="87" t="str">
        <f t="shared" si="40"/>
        <v/>
      </c>
      <c r="I41" s="88" t="str">
        <f t="shared" si="47"/>
        <v/>
      </c>
      <c r="J41" s="88" t="str">
        <f t="shared" si="42"/>
        <v/>
      </c>
      <c r="K41" s="87" t="str">
        <f t="shared" si="43"/>
        <v/>
      </c>
      <c r="L41" s="14" t="str">
        <f t="shared" si="48"/>
        <v/>
      </c>
      <c r="M41" s="65" t="str">
        <f t="shared" si="49"/>
        <v/>
      </c>
      <c r="R41" s="24" t="str">
        <f t="shared" si="50"/>
        <v/>
      </c>
      <c r="S41" s="24" t="str">
        <f t="shared" si="51"/>
        <v/>
      </c>
    </row>
    <row r="42" spans="2:19" x14ac:dyDescent="0.3">
      <c r="B42" s="94">
        <v>8</v>
      </c>
      <c r="C42" s="85" t="str">
        <f t="shared" ref="C42" si="64">IF(C17="","",C17)</f>
        <v/>
      </c>
      <c r="D42" s="86" t="str">
        <f t="shared" si="38"/>
        <v/>
      </c>
      <c r="E42" s="86" t="str">
        <f t="shared" ref="E42:F42" si="65">IF(F17="","",F17)</f>
        <v/>
      </c>
      <c r="F42" s="86" t="str">
        <f t="shared" si="65"/>
        <v/>
      </c>
      <c r="G42" s="86" t="str">
        <f t="shared" si="39"/>
        <v/>
      </c>
      <c r="H42" s="87" t="str">
        <f t="shared" si="40"/>
        <v/>
      </c>
      <c r="I42" s="88" t="str">
        <f t="shared" si="47"/>
        <v/>
      </c>
      <c r="J42" s="88" t="str">
        <f t="shared" si="42"/>
        <v/>
      </c>
      <c r="K42" s="87" t="str">
        <f t="shared" si="43"/>
        <v/>
      </c>
      <c r="L42" s="14" t="str">
        <f t="shared" si="48"/>
        <v/>
      </c>
      <c r="M42" s="65" t="str">
        <f t="shared" si="49"/>
        <v/>
      </c>
      <c r="R42" s="24" t="str">
        <f t="shared" si="50"/>
        <v/>
      </c>
      <c r="S42" s="24" t="str">
        <f t="shared" si="51"/>
        <v/>
      </c>
    </row>
    <row r="43" spans="2:19" x14ac:dyDescent="0.3">
      <c r="B43" s="94">
        <v>9</v>
      </c>
      <c r="C43" s="85" t="str">
        <f t="shared" ref="C43" si="66">IF(C18="","",C18)</f>
        <v/>
      </c>
      <c r="D43" s="86" t="str">
        <f t="shared" si="38"/>
        <v/>
      </c>
      <c r="E43" s="86" t="str">
        <f t="shared" ref="E43:F43" si="67">IF(F18="","",F18)</f>
        <v/>
      </c>
      <c r="F43" s="86" t="str">
        <f t="shared" si="67"/>
        <v/>
      </c>
      <c r="G43" s="86" t="str">
        <f t="shared" si="39"/>
        <v/>
      </c>
      <c r="H43" s="87" t="str">
        <f t="shared" si="40"/>
        <v/>
      </c>
      <c r="I43" s="88" t="str">
        <f t="shared" si="47"/>
        <v/>
      </c>
      <c r="J43" s="88" t="str">
        <f t="shared" si="42"/>
        <v/>
      </c>
      <c r="K43" s="87" t="str">
        <f t="shared" si="43"/>
        <v/>
      </c>
      <c r="L43" s="14" t="str">
        <f t="shared" si="48"/>
        <v/>
      </c>
      <c r="M43" s="65" t="str">
        <f t="shared" si="49"/>
        <v/>
      </c>
      <c r="R43" s="24" t="str">
        <f t="shared" si="50"/>
        <v/>
      </c>
      <c r="S43" s="24" t="str">
        <f t="shared" si="51"/>
        <v/>
      </c>
    </row>
    <row r="44" spans="2:19" x14ac:dyDescent="0.3">
      <c r="B44" s="94">
        <v>10</v>
      </c>
      <c r="C44" s="85" t="str">
        <f t="shared" ref="C44" si="68">IF(C19="","",C19)</f>
        <v/>
      </c>
      <c r="D44" s="86" t="str">
        <f t="shared" si="38"/>
        <v/>
      </c>
      <c r="E44" s="86" t="str">
        <f t="shared" ref="E44:F44" si="69">IF(F19="","",F19)</f>
        <v/>
      </c>
      <c r="F44" s="86" t="str">
        <f t="shared" si="69"/>
        <v/>
      </c>
      <c r="G44" s="86" t="str">
        <f t="shared" si="39"/>
        <v/>
      </c>
      <c r="H44" s="87" t="str">
        <f t="shared" si="40"/>
        <v/>
      </c>
      <c r="I44" s="88" t="str">
        <f t="shared" si="47"/>
        <v/>
      </c>
      <c r="J44" s="88" t="str">
        <f t="shared" si="42"/>
        <v/>
      </c>
      <c r="K44" s="87" t="str">
        <f t="shared" si="43"/>
        <v/>
      </c>
      <c r="L44" s="14" t="str">
        <f t="shared" si="48"/>
        <v/>
      </c>
      <c r="M44" s="65" t="str">
        <f t="shared" si="49"/>
        <v/>
      </c>
      <c r="R44" s="24" t="str">
        <f t="shared" si="50"/>
        <v/>
      </c>
      <c r="S44" s="24" t="str">
        <f t="shared" si="51"/>
        <v/>
      </c>
    </row>
    <row r="45" spans="2:19" x14ac:dyDescent="0.3">
      <c r="B45" s="94">
        <v>11</v>
      </c>
      <c r="C45" s="85" t="str">
        <f t="shared" ref="C45" si="70">IF(C20="","",C20)</f>
        <v/>
      </c>
      <c r="D45" s="86" t="str">
        <f t="shared" si="38"/>
        <v/>
      </c>
      <c r="E45" s="86" t="str">
        <f t="shared" ref="E45:F45" si="71">IF(F20="","",F20)</f>
        <v/>
      </c>
      <c r="F45" s="86" t="str">
        <f t="shared" si="71"/>
        <v/>
      </c>
      <c r="G45" s="86" t="str">
        <f t="shared" si="39"/>
        <v/>
      </c>
      <c r="H45" s="87" t="str">
        <f t="shared" si="40"/>
        <v/>
      </c>
      <c r="I45" s="88" t="str">
        <f t="shared" si="47"/>
        <v/>
      </c>
      <c r="J45" s="88" t="str">
        <f t="shared" si="42"/>
        <v/>
      </c>
      <c r="K45" s="87" t="str">
        <f t="shared" si="43"/>
        <v/>
      </c>
      <c r="L45" s="14" t="str">
        <f t="shared" si="48"/>
        <v/>
      </c>
      <c r="M45" s="65" t="str">
        <f t="shared" si="49"/>
        <v/>
      </c>
      <c r="R45" s="24" t="str">
        <f t="shared" si="50"/>
        <v/>
      </c>
      <c r="S45" s="24" t="str">
        <f t="shared" si="51"/>
        <v/>
      </c>
    </row>
    <row r="46" spans="2:19" x14ac:dyDescent="0.3">
      <c r="B46" s="94">
        <v>12</v>
      </c>
      <c r="C46" s="85" t="str">
        <f t="shared" ref="C46" si="72">IF(C21="","",C21)</f>
        <v/>
      </c>
      <c r="D46" s="86" t="str">
        <f t="shared" si="38"/>
        <v/>
      </c>
      <c r="E46" s="86" t="str">
        <f t="shared" ref="E46:F46" si="73">IF(F21="","",F21)</f>
        <v/>
      </c>
      <c r="F46" s="86" t="str">
        <f t="shared" si="73"/>
        <v/>
      </c>
      <c r="G46" s="86" t="str">
        <f t="shared" si="39"/>
        <v/>
      </c>
      <c r="H46" s="87" t="str">
        <f t="shared" si="40"/>
        <v/>
      </c>
      <c r="I46" s="88" t="str">
        <f t="shared" si="47"/>
        <v/>
      </c>
      <c r="J46" s="88" t="str">
        <f t="shared" si="42"/>
        <v/>
      </c>
      <c r="K46" s="87" t="str">
        <f t="shared" si="43"/>
        <v/>
      </c>
      <c r="L46" s="14" t="str">
        <f t="shared" si="48"/>
        <v/>
      </c>
      <c r="M46" s="65" t="str">
        <f t="shared" si="49"/>
        <v/>
      </c>
      <c r="R46" s="24" t="str">
        <f t="shared" si="50"/>
        <v/>
      </c>
      <c r="S46" s="24" t="str">
        <f t="shared" si="51"/>
        <v/>
      </c>
    </row>
    <row r="47" spans="2:19" x14ac:dyDescent="0.3">
      <c r="B47" s="94">
        <v>13</v>
      </c>
      <c r="C47" s="85" t="str">
        <f t="shared" ref="C47" si="74">IF(C22="","",C22)</f>
        <v/>
      </c>
      <c r="D47" s="86" t="str">
        <f t="shared" si="38"/>
        <v/>
      </c>
      <c r="E47" s="86" t="str">
        <f t="shared" ref="E47:F47" si="75">IF(F22="","",F22)</f>
        <v/>
      </c>
      <c r="F47" s="86" t="str">
        <f t="shared" si="75"/>
        <v/>
      </c>
      <c r="G47" s="86" t="str">
        <f t="shared" si="39"/>
        <v/>
      </c>
      <c r="H47" s="87" t="str">
        <f t="shared" si="40"/>
        <v/>
      </c>
      <c r="I47" s="88" t="str">
        <f t="shared" si="47"/>
        <v/>
      </c>
      <c r="J47" s="88" t="str">
        <f t="shared" si="42"/>
        <v/>
      </c>
      <c r="K47" s="87" t="str">
        <f t="shared" si="43"/>
        <v/>
      </c>
      <c r="L47" s="14" t="str">
        <f t="shared" si="48"/>
        <v/>
      </c>
      <c r="M47" s="65" t="str">
        <f t="shared" si="49"/>
        <v/>
      </c>
      <c r="R47" s="24" t="str">
        <f t="shared" si="50"/>
        <v/>
      </c>
      <c r="S47" s="24" t="str">
        <f t="shared" si="51"/>
        <v/>
      </c>
    </row>
    <row r="48" spans="2:19" ht="15" thickBot="1" x14ac:dyDescent="0.35">
      <c r="B48" s="82">
        <v>14</v>
      </c>
      <c r="C48" s="95" t="str">
        <f t="shared" ref="C48" si="76">IF(C23="","",C23)</f>
        <v/>
      </c>
      <c r="D48" s="96" t="str">
        <f t="shared" si="38"/>
        <v/>
      </c>
      <c r="E48" s="96" t="str">
        <f t="shared" ref="E48:F48" si="77">IF(F23="","",F23)</f>
        <v/>
      </c>
      <c r="F48" s="96" t="str">
        <f t="shared" si="77"/>
        <v/>
      </c>
      <c r="G48" s="96" t="str">
        <f t="shared" si="39"/>
        <v/>
      </c>
      <c r="H48" s="18" t="str">
        <f t="shared" si="40"/>
        <v/>
      </c>
      <c r="I48" s="13" t="str">
        <f t="shared" si="47"/>
        <v/>
      </c>
      <c r="J48" s="13" t="str">
        <f t="shared" si="42"/>
        <v/>
      </c>
      <c r="K48" s="18" t="str">
        <f t="shared" si="43"/>
        <v/>
      </c>
      <c r="L48" s="15" t="str">
        <f t="shared" si="48"/>
        <v/>
      </c>
      <c r="M48" s="65" t="str">
        <f t="shared" si="49"/>
        <v/>
      </c>
      <c r="R48" s="24" t="str">
        <f>IF(R23=0,"",IF(S23=0,1,IF(S23&lt;R23,1,"")))</f>
        <v/>
      </c>
      <c r="S48" s="24" t="str">
        <f t="shared" si="51"/>
        <v/>
      </c>
    </row>
  </sheetData>
  <sheetProtection algorithmName="SHA-512" hashValue="vsXs3Yl4bgHp9ErWukNpu23J5k5pYo9ZxMh9jf1AxhpONcMR+5ypFLc3SXWnl9pNhjR9Z3GJy3LRGIMgOMWQFw==" saltValue="2CT1X8WQNOo5rYsT3GEmLA==" spinCount="100000" sheet="1" objects="1" scenarios="1"/>
  <mergeCells count="6">
    <mergeCell ref="AW6:BA6"/>
    <mergeCell ref="AJ1:AN1"/>
    <mergeCell ref="AJ6:AN6"/>
    <mergeCell ref="AD6:AE6"/>
    <mergeCell ref="AB6:AC6"/>
    <mergeCell ref="AR6:AV6"/>
  </mergeCells>
  <conditionalFormatting sqref="E34:F48">
    <cfRule type="expression" dxfId="0" priority="1">
      <formula>R34=1</formula>
    </cfRule>
  </conditionalFormatting>
  <dataValidations count="2">
    <dataValidation type="list" allowBlank="1" showInputMessage="1" showErrorMessage="1" sqref="N9:N23" xr:uid="{86452385-B50A-4327-A6F4-D034584D1861}">
      <formula1>$AG$1:$AG$4</formula1>
    </dataValidation>
    <dataValidation type="decimal" allowBlank="1" showInputMessage="1" showErrorMessage="1" errorTitle="Original Slope Error" error="Original slope must a positive number_x000a_" sqref="E9:E19" xr:uid="{9B356DA8-EFD8-4824-AF88-87C58E1215AF}">
      <formula1>0</formula1>
      <formula2>90</formula2>
    </dataValidation>
  </dataValidations>
  <pageMargins left="0.7" right="0.7" top="0.75" bottom="0.75" header="0.3" footer="0.3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BA7945C6BB242B0A6B4E9B01BA8CA" ma:contentTypeVersion="5" ma:contentTypeDescription="Create a new document." ma:contentTypeScope="" ma:versionID="4ae7cf3c44ebff44f174f90c407ec470">
  <xsd:schema xmlns:xsd="http://www.w3.org/2001/XMLSchema" xmlns:xs="http://www.w3.org/2001/XMLSchema" xmlns:p="http://schemas.microsoft.com/office/2006/metadata/properties" xmlns:ns3="29608679-0a5d-452b-99b8-70f98c81c432" xmlns:ns4="c0bccc57-bf1f-435f-88a0-788716c5f4f5" targetNamespace="http://schemas.microsoft.com/office/2006/metadata/properties" ma:root="true" ma:fieldsID="b83fd427c19ed8753397118a60d08e31" ns3:_="" ns4:_="">
    <xsd:import namespace="29608679-0a5d-452b-99b8-70f98c81c432"/>
    <xsd:import namespace="c0bccc57-bf1f-435f-88a0-788716c5f4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08679-0a5d-452b-99b8-70f98c81c4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ccc57-bf1f-435f-88a0-788716c5f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C357A-BE3E-4EA2-844D-A09BDAA09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08679-0a5d-452b-99b8-70f98c81c432"/>
    <ds:schemaRef ds:uri="c0bccc57-bf1f-435f-88a0-788716c5f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8FBCA1-B968-439B-93F0-368FBE3DEF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8DEEC-D527-4104-A8B1-86EF28EA6A3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Yang</dc:creator>
  <cp:lastModifiedBy>Lisa Kreskey</cp:lastModifiedBy>
  <cp:lastPrinted>2020-05-07T23:08:11Z</cp:lastPrinted>
  <dcterms:created xsi:type="dcterms:W3CDTF">2020-05-06T21:39:09Z</dcterms:created>
  <dcterms:modified xsi:type="dcterms:W3CDTF">2021-04-27T12:40:27Z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0x0101009FFBA7945C6BB242B0A6B4E9B01BA8CA</vt:lpwstr>
  </property>
</Properties>
</file>